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92.168.226.165\漁火関係\森\06 公募プロポ\02 海陽町指定管理要綱\"/>
    </mc:Choice>
  </mc:AlternateContent>
  <xr:revisionPtr revIDLastSave="0" documentId="13_ncr:1_{A46586FF-81E8-4787-A225-B1C9C82541FF}" xr6:coauthVersionLast="47" xr6:coauthVersionMax="47" xr10:uidLastSave="{00000000-0000-0000-0000-000000000000}"/>
  <bookViews>
    <workbookView xWindow="-120" yWindow="-120" windowWidth="29040" windowHeight="15840" xr2:uid="{00000000-000D-0000-FFFF-FFFF00000000}"/>
  </bookViews>
  <sheets>
    <sheet name="様式第９号" sheetId="56" r:id="rId1"/>
    <sheet name="BSシミュ" sheetId="40" state="hidden" r:id="rId2"/>
    <sheet name="売上見込" sheetId="48" state="hidden" r:id="rId3"/>
    <sheet name="⇒受領資料" sheetId="18" state="hidden" r:id="rId4"/>
    <sheet name="資金関係" sheetId="44" state="hidden" r:id="rId5"/>
    <sheet name="PL" sheetId="20" state="hidden" r:id="rId6"/>
    <sheet name="BS" sheetId="21" state="hidden" r:id="rId7"/>
  </sheets>
  <definedNames>
    <definedName name="_xlnm.Print_Area" localSheetId="0">様式第９号!$A$1:$V$57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4" i="56" l="1"/>
  <c r="E55" i="56"/>
  <c r="F54" i="56"/>
  <c r="F55" i="56"/>
  <c r="G55" i="56"/>
  <c r="I54" i="56"/>
  <c r="H54" i="56"/>
  <c r="G54" i="56" s="1"/>
  <c r="Q55" i="56"/>
  <c r="Q54" i="56" s="1"/>
  <c r="L55" i="56"/>
  <c r="L54" i="56" s="1"/>
  <c r="U54" i="56"/>
  <c r="T54" i="56"/>
  <c r="S54" i="56"/>
  <c r="R54" i="56"/>
  <c r="P54" i="56"/>
  <c r="O54" i="56"/>
  <c r="N54" i="56"/>
  <c r="M54" i="56"/>
  <c r="K54" i="56"/>
  <c r="J54" i="56"/>
  <c r="Q46" i="56"/>
  <c r="Q45" i="56"/>
  <c r="Q44" i="56"/>
  <c r="Q43" i="56"/>
  <c r="Q42" i="56"/>
  <c r="Q41" i="56"/>
  <c r="U40" i="56"/>
  <c r="T40" i="56"/>
  <c r="S40" i="56"/>
  <c r="R40" i="56"/>
  <c r="L46" i="56"/>
  <c r="L45" i="56"/>
  <c r="L44" i="56"/>
  <c r="L43" i="56"/>
  <c r="L42" i="56"/>
  <c r="L41" i="56"/>
  <c r="P40" i="56"/>
  <c r="O40" i="56"/>
  <c r="N40" i="56"/>
  <c r="M40" i="56"/>
  <c r="G46" i="56"/>
  <c r="G45" i="56"/>
  <c r="G44" i="56"/>
  <c r="G43" i="56"/>
  <c r="G42" i="56"/>
  <c r="G41" i="56"/>
  <c r="K40" i="56"/>
  <c r="H40" i="56"/>
  <c r="Q28" i="56"/>
  <c r="Q27" i="56"/>
  <c r="Q26" i="56"/>
  <c r="U25" i="56"/>
  <c r="T25" i="56"/>
  <c r="S25" i="56"/>
  <c r="R25" i="56"/>
  <c r="Q24" i="56"/>
  <c r="Q23" i="56"/>
  <c r="U22" i="56"/>
  <c r="T22" i="56"/>
  <c r="S22" i="56"/>
  <c r="R22" i="56"/>
  <c r="Q21" i="56"/>
  <c r="Q20" i="56"/>
  <c r="Q19" i="56"/>
  <c r="Q18" i="56"/>
  <c r="Q17" i="56"/>
  <c r="U16" i="56"/>
  <c r="T16" i="56"/>
  <c r="S16" i="56"/>
  <c r="R16" i="56"/>
  <c r="Q15" i="56"/>
  <c r="Q14" i="56"/>
  <c r="U13" i="56"/>
  <c r="T13" i="56"/>
  <c r="S13" i="56"/>
  <c r="R13" i="56"/>
  <c r="Q13" i="56" s="1"/>
  <c r="Q11" i="56"/>
  <c r="Q9" i="56"/>
  <c r="Q8" i="56"/>
  <c r="Q7" i="56"/>
  <c r="Q6" i="56" s="1"/>
  <c r="U6" i="56"/>
  <c r="T6" i="56"/>
  <c r="S6" i="56"/>
  <c r="R6" i="56"/>
  <c r="L28" i="56"/>
  <c r="L27" i="56"/>
  <c r="L26" i="56"/>
  <c r="P25" i="56"/>
  <c r="O25" i="56"/>
  <c r="N25" i="56"/>
  <c r="M25" i="56"/>
  <c r="L24" i="56"/>
  <c r="L23" i="56"/>
  <c r="P22" i="56"/>
  <c r="O22" i="56"/>
  <c r="N22" i="56"/>
  <c r="M22" i="56"/>
  <c r="L21" i="56"/>
  <c r="L20" i="56"/>
  <c r="L19" i="56"/>
  <c r="L18" i="56"/>
  <c r="L17" i="56"/>
  <c r="P16" i="56"/>
  <c r="O16" i="56"/>
  <c r="N16" i="56"/>
  <c r="M16" i="56"/>
  <c r="L16" i="56" s="1"/>
  <c r="L15" i="56"/>
  <c r="L14" i="56"/>
  <c r="P13" i="56"/>
  <c r="O13" i="56"/>
  <c r="N13" i="56"/>
  <c r="M13" i="56"/>
  <c r="L13" i="56" s="1"/>
  <c r="L11" i="56"/>
  <c r="L9" i="56"/>
  <c r="L8" i="56"/>
  <c r="L7" i="56"/>
  <c r="P6" i="56"/>
  <c r="O6" i="56"/>
  <c r="N6" i="56"/>
  <c r="M6" i="56"/>
  <c r="G26" i="56"/>
  <c r="G28" i="56"/>
  <c r="G27" i="56"/>
  <c r="G24" i="56"/>
  <c r="G23" i="56"/>
  <c r="G21" i="56"/>
  <c r="G20" i="56"/>
  <c r="G19" i="56"/>
  <c r="G18" i="56"/>
  <c r="G17" i="56"/>
  <c r="G15" i="56"/>
  <c r="G13" i="56"/>
  <c r="G14" i="56"/>
  <c r="G11" i="56"/>
  <c r="G9" i="56"/>
  <c r="G8" i="56"/>
  <c r="G6" i="56" s="1"/>
  <c r="G7" i="56"/>
  <c r="K25" i="56"/>
  <c r="K22" i="56"/>
  <c r="K16" i="56"/>
  <c r="K13" i="56"/>
  <c r="K10" i="56"/>
  <c r="K6" i="56"/>
  <c r="K29" i="56" s="1"/>
  <c r="E40" i="56"/>
  <c r="F6" i="56"/>
  <c r="F12" i="56"/>
  <c r="E12" i="56"/>
  <c r="J25" i="56"/>
  <c r="I25" i="56"/>
  <c r="H25" i="56"/>
  <c r="F25" i="56"/>
  <c r="J22" i="56"/>
  <c r="I22" i="56"/>
  <c r="H22" i="56"/>
  <c r="G22" i="56" s="1"/>
  <c r="F22" i="56"/>
  <c r="F13" i="56"/>
  <c r="F16" i="56"/>
  <c r="J16" i="56"/>
  <c r="I16" i="56"/>
  <c r="H16" i="56"/>
  <c r="J13" i="56"/>
  <c r="I13" i="56"/>
  <c r="H13" i="56"/>
  <c r="J40" i="56"/>
  <c r="I40" i="56"/>
  <c r="F40" i="56"/>
  <c r="J6" i="56"/>
  <c r="I6" i="56"/>
  <c r="H6" i="56"/>
  <c r="E6" i="56"/>
  <c r="E25" i="56"/>
  <c r="E22" i="56"/>
  <c r="E16" i="56"/>
  <c r="E13" i="56"/>
  <c r="G40" i="56" l="1"/>
  <c r="G12" i="56"/>
  <c r="Q40" i="56"/>
  <c r="L40" i="56"/>
  <c r="L22" i="56"/>
  <c r="L25" i="56"/>
  <c r="Q25" i="56"/>
  <c r="G25" i="56"/>
  <c r="Q22" i="56"/>
  <c r="Q16" i="56"/>
  <c r="Q10" i="56" s="1"/>
  <c r="Q29" i="56" s="1"/>
  <c r="G16" i="56"/>
  <c r="G10" i="56" s="1"/>
  <c r="T29" i="56"/>
  <c r="L6" i="56"/>
  <c r="N10" i="56"/>
  <c r="N29" i="56" s="1"/>
  <c r="O10" i="56"/>
  <c r="O29" i="56" s="1"/>
  <c r="S10" i="56"/>
  <c r="S29" i="56" s="1"/>
  <c r="L12" i="56"/>
  <c r="Q12" i="56"/>
  <c r="P10" i="56"/>
  <c r="P29" i="56" s="1"/>
  <c r="T10" i="56"/>
  <c r="U10" i="56"/>
  <c r="U29" i="56" s="1"/>
  <c r="R10" i="56"/>
  <c r="R29" i="56" s="1"/>
  <c r="L10" i="56"/>
  <c r="M10" i="56"/>
  <c r="M29" i="56" s="1"/>
  <c r="F10" i="56"/>
  <c r="F29" i="56" s="1"/>
  <c r="I10" i="56"/>
  <c r="I29" i="56" s="1"/>
  <c r="H10" i="56"/>
  <c r="H29" i="56" s="1"/>
  <c r="J10" i="56"/>
  <c r="J29" i="56" s="1"/>
  <c r="E10" i="56"/>
  <c r="E29" i="56" s="1"/>
  <c r="L29" i="56" l="1"/>
  <c r="G29" i="56"/>
  <c r="L54" i="21" l="1"/>
  <c r="H54" i="21"/>
  <c r="F54" i="21"/>
  <c r="E54" i="21"/>
  <c r="D54" i="21"/>
  <c r="L47" i="21"/>
  <c r="K47" i="21"/>
  <c r="K54" i="21" s="1"/>
  <c r="J47" i="21"/>
  <c r="J54" i="21" s="1"/>
  <c r="I47" i="21"/>
  <c r="I54" i="21" s="1"/>
  <c r="H47" i="21"/>
  <c r="G47" i="21"/>
  <c r="G54" i="21" s="1"/>
  <c r="F47" i="21"/>
  <c r="E47" i="21"/>
  <c r="D47" i="21"/>
  <c r="K45" i="21"/>
  <c r="J45" i="21"/>
  <c r="G45" i="21"/>
  <c r="F45" i="21"/>
  <c r="L43" i="21"/>
  <c r="K43" i="21"/>
  <c r="J43" i="21"/>
  <c r="I43" i="21"/>
  <c r="H43" i="21"/>
  <c r="H45" i="21" s="1"/>
  <c r="G43" i="21"/>
  <c r="F43" i="21"/>
  <c r="E43" i="21"/>
  <c r="D43" i="21"/>
  <c r="L32" i="21"/>
  <c r="L45" i="21" s="1"/>
  <c r="K32" i="21"/>
  <c r="J32" i="21"/>
  <c r="I32" i="21"/>
  <c r="I45" i="21" s="1"/>
  <c r="H32" i="21"/>
  <c r="G32" i="21"/>
  <c r="F32" i="21"/>
  <c r="E32" i="21"/>
  <c r="E45" i="21" s="1"/>
  <c r="D32" i="21"/>
  <c r="D45" i="21" s="1"/>
  <c r="L27" i="21"/>
  <c r="K27" i="21"/>
  <c r="J27" i="21"/>
  <c r="I27" i="21"/>
  <c r="H27" i="21"/>
  <c r="G27" i="21"/>
  <c r="F27" i="21"/>
  <c r="E27" i="21"/>
  <c r="D27" i="21"/>
  <c r="L24" i="21"/>
  <c r="K24" i="21"/>
  <c r="J24" i="21"/>
  <c r="I24" i="21"/>
  <c r="H24" i="21"/>
  <c r="H14" i="21" s="1"/>
  <c r="G24" i="21"/>
  <c r="F24" i="21"/>
  <c r="E24" i="21"/>
  <c r="D24" i="21"/>
  <c r="L21" i="21"/>
  <c r="L14" i="21" s="1"/>
  <c r="K21" i="21"/>
  <c r="J21" i="21"/>
  <c r="I21" i="21"/>
  <c r="H21" i="21"/>
  <c r="G21" i="21"/>
  <c r="F21" i="21"/>
  <c r="E21" i="21"/>
  <c r="D21" i="21"/>
  <c r="D14" i="21" s="1"/>
  <c r="L15" i="21"/>
  <c r="K15" i="21"/>
  <c r="J15" i="21"/>
  <c r="J14" i="21" s="1"/>
  <c r="J30" i="21" s="1"/>
  <c r="J55" i="21" s="1"/>
  <c r="I15" i="21"/>
  <c r="I14" i="21" s="1"/>
  <c r="I30" i="21" s="1"/>
  <c r="I55" i="21" s="1"/>
  <c r="H15" i="21"/>
  <c r="G15" i="21"/>
  <c r="F15" i="21"/>
  <c r="E15" i="21"/>
  <c r="E14" i="21" s="1"/>
  <c r="D15" i="21"/>
  <c r="K14" i="21"/>
  <c r="K30" i="21" s="1"/>
  <c r="K55" i="21" s="1"/>
  <c r="G14" i="21"/>
  <c r="F14" i="21"/>
  <c r="L4" i="21"/>
  <c r="K4" i="21"/>
  <c r="J4" i="21"/>
  <c r="I4" i="21"/>
  <c r="H4" i="21"/>
  <c r="H30" i="21" s="1"/>
  <c r="H55" i="21" s="1"/>
  <c r="G4" i="21"/>
  <c r="G30" i="21" s="1"/>
  <c r="G55" i="21" s="1"/>
  <c r="F4" i="21"/>
  <c r="F30" i="21" s="1"/>
  <c r="F55" i="21" s="1"/>
  <c r="E4" i="21"/>
  <c r="D4" i="21"/>
  <c r="D30" i="21" s="1"/>
  <c r="D55" i="21" s="1"/>
  <c r="O59" i="20"/>
  <c r="O56" i="20"/>
  <c r="O55" i="20"/>
  <c r="N55" i="20"/>
  <c r="N56" i="20" s="1"/>
  <c r="O54" i="20"/>
  <c r="N54" i="20"/>
  <c r="O53" i="20"/>
  <c r="N53" i="20"/>
  <c r="O52" i="20"/>
  <c r="N52" i="20"/>
  <c r="O51" i="20"/>
  <c r="N51" i="20"/>
  <c r="O50" i="20"/>
  <c r="N50" i="20"/>
  <c r="O49" i="20"/>
  <c r="N49" i="20"/>
  <c r="O48" i="20"/>
  <c r="N48" i="20"/>
  <c r="O47" i="20"/>
  <c r="N47" i="20"/>
  <c r="O46" i="20"/>
  <c r="N46" i="20"/>
  <c r="O45" i="20"/>
  <c r="N45" i="20"/>
  <c r="O44" i="20"/>
  <c r="N44" i="20"/>
  <c r="O43" i="20"/>
  <c r="N43" i="20"/>
  <c r="O42" i="20"/>
  <c r="N42" i="20"/>
  <c r="O41" i="20"/>
  <c r="N41" i="20"/>
  <c r="O40" i="20"/>
  <c r="N40" i="20"/>
  <c r="O39" i="20"/>
  <c r="N39" i="20"/>
  <c r="O38" i="20"/>
  <c r="N38" i="20"/>
  <c r="O37" i="20"/>
  <c r="N37" i="20"/>
  <c r="O36" i="20"/>
  <c r="N36" i="20"/>
  <c r="O35" i="20"/>
  <c r="N35" i="20"/>
  <c r="O34" i="20"/>
  <c r="N34" i="20"/>
  <c r="O33" i="20"/>
  <c r="N33" i="20"/>
  <c r="O32" i="20"/>
  <c r="N32" i="20"/>
  <c r="O31" i="20"/>
  <c r="N31" i="20"/>
  <c r="O30" i="20"/>
  <c r="N30" i="20"/>
  <c r="O29" i="20"/>
  <c r="N29" i="20"/>
  <c r="O28" i="20"/>
  <c r="N28" i="20"/>
  <c r="O27" i="20"/>
  <c r="N27" i="20"/>
  <c r="O26" i="20"/>
  <c r="N26" i="20"/>
  <c r="O25" i="20"/>
  <c r="N25" i="20"/>
  <c r="O24" i="20"/>
  <c r="N24" i="20"/>
  <c r="O23" i="20"/>
  <c r="N23" i="20"/>
  <c r="O22" i="20"/>
  <c r="N22" i="20"/>
  <c r="O21" i="20"/>
  <c r="N21" i="20"/>
  <c r="O20" i="20"/>
  <c r="N20" i="20"/>
  <c r="O19" i="20"/>
  <c r="N19" i="20"/>
  <c r="O18" i="20"/>
  <c r="N18" i="20"/>
  <c r="O17" i="20"/>
  <c r="N17" i="20"/>
  <c r="O16" i="20"/>
  <c r="N16" i="20"/>
  <c r="O15" i="20"/>
  <c r="N15" i="20"/>
  <c r="L15" i="20"/>
  <c r="K15" i="20"/>
  <c r="J15" i="20"/>
  <c r="O14" i="20"/>
  <c r="N14" i="20"/>
  <c r="O13" i="20"/>
  <c r="N13" i="20"/>
  <c r="G15" i="44"/>
  <c r="F15" i="44"/>
  <c r="G13" i="44"/>
  <c r="F13" i="44"/>
  <c r="E13" i="44"/>
  <c r="E15" i="44" s="1"/>
  <c r="I12" i="44"/>
  <c r="H12" i="44"/>
  <c r="H11" i="44"/>
  <c r="I11" i="44" s="1"/>
  <c r="H10" i="44"/>
  <c r="H13" i="44" s="1"/>
  <c r="H15" i="44" s="1"/>
  <c r="G7" i="44"/>
  <c r="F7" i="44"/>
  <c r="E7" i="44"/>
  <c r="H6" i="44"/>
  <c r="I6" i="44" s="1"/>
  <c r="Q15" i="48"/>
  <c r="R9" i="48" s="1"/>
  <c r="Q14" i="48"/>
  <c r="Q13" i="48"/>
  <c r="Q11" i="48"/>
  <c r="P11" i="48"/>
  <c r="O11" i="48"/>
  <c r="N11" i="48"/>
  <c r="M11" i="48"/>
  <c r="L11" i="48"/>
  <c r="K11" i="48"/>
  <c r="J11" i="48"/>
  <c r="I11" i="48"/>
  <c r="H11" i="48"/>
  <c r="Q10" i="48"/>
  <c r="P10" i="48"/>
  <c r="O10" i="48"/>
  <c r="N10" i="48"/>
  <c r="M10" i="48"/>
  <c r="L10" i="48"/>
  <c r="K10" i="48"/>
  <c r="J10" i="48"/>
  <c r="I10" i="48"/>
  <c r="H10" i="48"/>
  <c r="K58" i="40"/>
  <c r="J58" i="40"/>
  <c r="I58" i="40"/>
  <c r="F58" i="40"/>
  <c r="E58" i="40"/>
  <c r="D58" i="40"/>
  <c r="Q57" i="40"/>
  <c r="P57" i="40"/>
  <c r="O57" i="40"/>
  <c r="N57" i="40"/>
  <c r="M57" i="40"/>
  <c r="M55" i="40"/>
  <c r="N55" i="40" s="1"/>
  <c r="O55" i="40" s="1"/>
  <c r="P55" i="40" s="1"/>
  <c r="Q55" i="40" s="1"/>
  <c r="M54" i="40"/>
  <c r="N54" i="40" s="1"/>
  <c r="O54" i="40" s="1"/>
  <c r="P54" i="40" s="1"/>
  <c r="Q54" i="40" s="1"/>
  <c r="N53" i="40"/>
  <c r="O53" i="40" s="1"/>
  <c r="P53" i="40" s="1"/>
  <c r="Q53" i="40" s="1"/>
  <c r="M53" i="40"/>
  <c r="N52" i="40"/>
  <c r="N51" i="40" s="1"/>
  <c r="N58" i="40" s="1"/>
  <c r="M52" i="40"/>
  <c r="M51" i="40"/>
  <c r="M58" i="40" s="1"/>
  <c r="L51" i="40"/>
  <c r="L58" i="40" s="1"/>
  <c r="K51" i="40"/>
  <c r="J51" i="40"/>
  <c r="I51" i="40"/>
  <c r="H51" i="40"/>
  <c r="H58" i="40" s="1"/>
  <c r="G51" i="40"/>
  <c r="G58" i="40" s="1"/>
  <c r="F51" i="40"/>
  <c r="E51" i="40"/>
  <c r="D51" i="40"/>
  <c r="I49" i="40"/>
  <c r="Q47" i="40"/>
  <c r="P47" i="40"/>
  <c r="O47" i="40"/>
  <c r="N47" i="40"/>
  <c r="M47" i="40"/>
  <c r="L47" i="40"/>
  <c r="K47" i="40"/>
  <c r="K49" i="40" s="1"/>
  <c r="J47" i="40"/>
  <c r="I47" i="40"/>
  <c r="H47" i="40"/>
  <c r="G47" i="40"/>
  <c r="F47" i="40"/>
  <c r="E47" i="40"/>
  <c r="E49" i="40" s="1"/>
  <c r="D47" i="40"/>
  <c r="M46" i="40"/>
  <c r="N46" i="40" s="1"/>
  <c r="O46" i="40" s="1"/>
  <c r="P46" i="40" s="1"/>
  <c r="Q46" i="40" s="1"/>
  <c r="Q45" i="40"/>
  <c r="P45" i="40"/>
  <c r="O45" i="40"/>
  <c r="N45" i="40"/>
  <c r="M45" i="40"/>
  <c r="M44" i="40"/>
  <c r="N44" i="40" s="1"/>
  <c r="O44" i="40" s="1"/>
  <c r="P44" i="40" s="1"/>
  <c r="Q44" i="40" s="1"/>
  <c r="M43" i="40"/>
  <c r="N43" i="40" s="1"/>
  <c r="O43" i="40" s="1"/>
  <c r="P43" i="40" s="1"/>
  <c r="Q43" i="40" s="1"/>
  <c r="N42" i="40"/>
  <c r="O42" i="40" s="1"/>
  <c r="P42" i="40" s="1"/>
  <c r="Q42" i="40" s="1"/>
  <c r="M42" i="40"/>
  <c r="N41" i="40"/>
  <c r="O41" i="40" s="1"/>
  <c r="P41" i="40" s="1"/>
  <c r="Q41" i="40" s="1"/>
  <c r="M41" i="40"/>
  <c r="M40" i="40"/>
  <c r="N40" i="40" s="1"/>
  <c r="O40" i="40" s="1"/>
  <c r="P40" i="40" s="1"/>
  <c r="Q40" i="40" s="1"/>
  <c r="N39" i="40"/>
  <c r="O39" i="40" s="1"/>
  <c r="P39" i="40" s="1"/>
  <c r="Q39" i="40" s="1"/>
  <c r="M39" i="40"/>
  <c r="Q37" i="40"/>
  <c r="Q36" i="40" s="1"/>
  <c r="Q49" i="40" s="1"/>
  <c r="P37" i="40"/>
  <c r="O37" i="40"/>
  <c r="N37" i="40"/>
  <c r="N36" i="40" s="1"/>
  <c r="N49" i="40" s="1"/>
  <c r="M37" i="40"/>
  <c r="M36" i="40" s="1"/>
  <c r="M49" i="40" s="1"/>
  <c r="P36" i="40"/>
  <c r="P49" i="40" s="1"/>
  <c r="O36" i="40"/>
  <c r="O49" i="40" s="1"/>
  <c r="L36" i="40"/>
  <c r="L49" i="40" s="1"/>
  <c r="K36" i="40"/>
  <c r="J36" i="40"/>
  <c r="J49" i="40" s="1"/>
  <c r="I36" i="40"/>
  <c r="H36" i="40"/>
  <c r="H49" i="40" s="1"/>
  <c r="G36" i="40"/>
  <c r="G49" i="40" s="1"/>
  <c r="F36" i="40"/>
  <c r="F49" i="40" s="1"/>
  <c r="E36" i="40"/>
  <c r="D36" i="40"/>
  <c r="D49" i="40" s="1"/>
  <c r="F34" i="40"/>
  <c r="N33" i="40"/>
  <c r="N31" i="40" s="1"/>
  <c r="M33" i="40"/>
  <c r="M31" i="40"/>
  <c r="L31" i="40"/>
  <c r="K31" i="40"/>
  <c r="J31" i="40"/>
  <c r="I31" i="40"/>
  <c r="H31" i="40"/>
  <c r="G31" i="40"/>
  <c r="F31" i="40"/>
  <c r="E31" i="40"/>
  <c r="D31" i="40"/>
  <c r="N30" i="40"/>
  <c r="O30" i="40" s="1"/>
  <c r="P30" i="40" s="1"/>
  <c r="Q30" i="40" s="1"/>
  <c r="M30" i="40"/>
  <c r="N29" i="40"/>
  <c r="N28" i="40" s="1"/>
  <c r="M29" i="40"/>
  <c r="M28" i="40"/>
  <c r="L28" i="40"/>
  <c r="L18" i="40" s="1"/>
  <c r="L34" i="40" s="1"/>
  <c r="K28" i="40"/>
  <c r="J28" i="40"/>
  <c r="I28" i="40"/>
  <c r="H28" i="40"/>
  <c r="G28" i="40"/>
  <c r="F28" i="40"/>
  <c r="E28" i="40"/>
  <c r="D28" i="40"/>
  <c r="N26" i="40"/>
  <c r="O26" i="40" s="1"/>
  <c r="M26" i="40"/>
  <c r="M25" i="40"/>
  <c r="L25" i="40"/>
  <c r="K25" i="40"/>
  <c r="J25" i="40"/>
  <c r="I25" i="40"/>
  <c r="H25" i="40"/>
  <c r="G25" i="40"/>
  <c r="F25" i="40"/>
  <c r="E25" i="40"/>
  <c r="D25" i="40"/>
  <c r="M24" i="40"/>
  <c r="N24" i="40" s="1"/>
  <c r="M21" i="40"/>
  <c r="N21" i="40" s="1"/>
  <c r="O21" i="40" s="1"/>
  <c r="N20" i="40"/>
  <c r="M20" i="40"/>
  <c r="L19" i="40"/>
  <c r="K19" i="40"/>
  <c r="K18" i="40" s="1"/>
  <c r="J19" i="40"/>
  <c r="I19" i="40"/>
  <c r="H19" i="40"/>
  <c r="H18" i="40" s="1"/>
  <c r="H34" i="40" s="1"/>
  <c r="G19" i="40"/>
  <c r="G18" i="40" s="1"/>
  <c r="F19" i="40"/>
  <c r="E19" i="40"/>
  <c r="E18" i="40" s="1"/>
  <c r="E34" i="40" s="1"/>
  <c r="D19" i="40"/>
  <c r="J18" i="40"/>
  <c r="I18" i="40"/>
  <c r="I34" i="40" s="1"/>
  <c r="F18" i="40"/>
  <c r="D18" i="40"/>
  <c r="N17" i="40"/>
  <c r="O17" i="40" s="1"/>
  <c r="P17" i="40" s="1"/>
  <c r="Q17" i="40" s="1"/>
  <c r="M17" i="40"/>
  <c r="M16" i="40"/>
  <c r="N16" i="40" s="1"/>
  <c r="O16" i="40" s="1"/>
  <c r="P16" i="40" s="1"/>
  <c r="Q16" i="40" s="1"/>
  <c r="M14" i="40"/>
  <c r="N14" i="40" s="1"/>
  <c r="O14" i="40" s="1"/>
  <c r="P14" i="40" s="1"/>
  <c r="Q14" i="40" s="1"/>
  <c r="N13" i="40"/>
  <c r="O13" i="40" s="1"/>
  <c r="P13" i="40" s="1"/>
  <c r="Q13" i="40" s="1"/>
  <c r="M13" i="40"/>
  <c r="Q12" i="40"/>
  <c r="P12" i="40"/>
  <c r="O12" i="40"/>
  <c r="N12" i="40"/>
  <c r="M12" i="40"/>
  <c r="Q11" i="40"/>
  <c r="P11" i="40"/>
  <c r="O11" i="40"/>
  <c r="N11" i="40"/>
  <c r="M11" i="40"/>
  <c r="Q10" i="40"/>
  <c r="Q8" i="40" s="1"/>
  <c r="P10" i="40"/>
  <c r="O10" i="40"/>
  <c r="O8" i="40" s="1"/>
  <c r="N10" i="40"/>
  <c r="N8" i="40" s="1"/>
  <c r="M10" i="40"/>
  <c r="P8" i="40"/>
  <c r="M8" i="40"/>
  <c r="L8" i="40"/>
  <c r="K8" i="40"/>
  <c r="K34" i="40" s="1"/>
  <c r="J8" i="40"/>
  <c r="J34" i="40" s="1"/>
  <c r="I8" i="40"/>
  <c r="H8" i="40"/>
  <c r="G8" i="40"/>
  <c r="G34" i="40" s="1"/>
  <c r="F8" i="40"/>
  <c r="E8" i="40"/>
  <c r="D8" i="40"/>
  <c r="D34" i="40" s="1"/>
  <c r="H59" i="40" l="1"/>
  <c r="H61" i="40" s="1"/>
  <c r="N59" i="40"/>
  <c r="I7" i="44"/>
  <c r="D59" i="40"/>
  <c r="D61" i="40" s="1"/>
  <c r="G59" i="40"/>
  <c r="G61" i="40" s="1"/>
  <c r="L30" i="21"/>
  <c r="L55" i="21" s="1"/>
  <c r="P26" i="40"/>
  <c r="O25" i="40"/>
  <c r="E59" i="40"/>
  <c r="E61" i="40" s="1"/>
  <c r="R11" i="48"/>
  <c r="U9" i="48"/>
  <c r="R10" i="48"/>
  <c r="J59" i="40"/>
  <c r="J61" i="40" s="1"/>
  <c r="K59" i="40"/>
  <c r="K61" i="40"/>
  <c r="M59" i="40"/>
  <c r="L59" i="40"/>
  <c r="L61" i="40"/>
  <c r="E30" i="21"/>
  <c r="E55" i="21" s="1"/>
  <c r="M34" i="40"/>
  <c r="I59" i="40"/>
  <c r="I61" i="40" s="1"/>
  <c r="N19" i="40"/>
  <c r="N18" i="40" s="1"/>
  <c r="N34" i="40" s="1"/>
  <c r="N61" i="40" s="1"/>
  <c r="O20" i="40"/>
  <c r="M19" i="40"/>
  <c r="M18" i="40" s="1"/>
  <c r="S9" i="48"/>
  <c r="H7" i="44"/>
  <c r="N59" i="20"/>
  <c r="O29" i="40"/>
  <c r="O33" i="40"/>
  <c r="O52" i="40"/>
  <c r="N25" i="40"/>
  <c r="I10" i="44"/>
  <c r="I13" i="44" s="1"/>
  <c r="I15" i="44" s="1"/>
  <c r="F59" i="40"/>
  <c r="F61" i="40" s="1"/>
  <c r="U11" i="48" l="1"/>
  <c r="U10" i="48"/>
  <c r="P29" i="40"/>
  <c r="O28" i="40"/>
  <c r="P20" i="40"/>
  <c r="O19" i="40"/>
  <c r="O18" i="40" s="1"/>
  <c r="O34" i="40" s="1"/>
  <c r="M61" i="40"/>
  <c r="Q26" i="40"/>
  <c r="Q25" i="40" s="1"/>
  <c r="P25" i="40"/>
  <c r="P33" i="40"/>
  <c r="O31" i="40"/>
  <c r="S11" i="48"/>
  <c r="S10" i="48"/>
  <c r="P52" i="40"/>
  <c r="O51" i="40"/>
  <c r="O58" i="40" s="1"/>
  <c r="O59" i="40" s="1"/>
  <c r="P31" i="40" l="1"/>
  <c r="Q33" i="40"/>
  <c r="Q31" i="40" s="1"/>
  <c r="P51" i="40"/>
  <c r="P58" i="40" s="1"/>
  <c r="P59" i="40" s="1"/>
  <c r="Q52" i="40"/>
  <c r="Q51" i="40" s="1"/>
  <c r="Q58" i="40" s="1"/>
  <c r="Q59" i="40" s="1"/>
  <c r="O61" i="40"/>
  <c r="P19" i="40"/>
  <c r="Q20" i="40"/>
  <c r="Q19" i="40" s="1"/>
  <c r="P28" i="40"/>
  <c r="Q29" i="40"/>
  <c r="Q28" i="40" s="1"/>
  <c r="Q18" i="40" l="1"/>
  <c r="Q34" i="40" s="1"/>
  <c r="Q61" i="40" s="1"/>
  <c r="P18" i="40"/>
  <c r="P34" i="40" s="1"/>
  <c r="P61" i="40" s="1"/>
</calcChain>
</file>

<file path=xl/sharedStrings.xml><?xml version="1.0" encoding="utf-8"?>
<sst xmlns="http://schemas.openxmlformats.org/spreadsheetml/2006/main" count="471" uniqueCount="270">
  <si>
    <t>項　　目</t>
    <rPh sb="0" eb="0">
      <t/>
    </rPh>
    <rPh sb="0" eb="0">
      <t/>
    </rPh>
    <phoneticPr fontId="0" type="Hiragana"/>
  </si>
  <si>
    <t>総売上高</t>
    <rPh sb="0" eb="0">
      <t/>
    </rPh>
    <rPh sb="0" eb="0">
      <t/>
    </rPh>
    <phoneticPr fontId="0" type="Hiragana"/>
  </si>
  <si>
    <t>売上原価</t>
    <rPh sb="0" eb="0">
      <t/>
    </rPh>
    <rPh sb="0" eb="0">
      <t/>
    </rPh>
    <phoneticPr fontId="0" type="Hiragana"/>
  </si>
  <si>
    <t>売上総利益</t>
    <rPh sb="0" eb="0">
      <t/>
    </rPh>
    <rPh sb="0" eb="0">
      <t/>
    </rPh>
    <phoneticPr fontId="0" type="Hiragana"/>
  </si>
  <si>
    <t>一般管理販売費</t>
    <rPh sb="0" eb="0">
      <t/>
    </rPh>
    <rPh sb="0" eb="0">
      <t/>
    </rPh>
    <rPh sb="0" eb="0">
      <t/>
    </rPh>
    <phoneticPr fontId="0" type="Hiragana"/>
  </si>
  <si>
    <t>役員報酬</t>
  </si>
  <si>
    <t>給料手当</t>
  </si>
  <si>
    <t>社員給料</t>
  </si>
  <si>
    <t>賞与</t>
  </si>
  <si>
    <t>退職金</t>
  </si>
  <si>
    <t>雑給</t>
  </si>
  <si>
    <t>法定福利費</t>
  </si>
  <si>
    <t>厚生費</t>
  </si>
  <si>
    <t>荷造発送費</t>
  </si>
  <si>
    <t>広告宣伝費</t>
  </si>
  <si>
    <t>交際費</t>
  </si>
  <si>
    <t>会議費</t>
  </si>
  <si>
    <t>旅費交通費</t>
  </si>
  <si>
    <t>通信費</t>
  </si>
  <si>
    <t>消耗品費</t>
  </si>
  <si>
    <t>事務用品費</t>
  </si>
  <si>
    <t>修繕費</t>
  </si>
  <si>
    <t>水道光熱費</t>
  </si>
  <si>
    <t>新聞図書費</t>
  </si>
  <si>
    <t>諸会費</t>
  </si>
  <si>
    <t>支払手数料</t>
  </si>
  <si>
    <t>支払保険料</t>
  </si>
  <si>
    <t>減価償却費</t>
  </si>
  <si>
    <t>家賃</t>
  </si>
  <si>
    <t>賃借料</t>
  </si>
  <si>
    <t>租税公課</t>
  </si>
  <si>
    <t>雑費</t>
  </si>
  <si>
    <t>出向負担金</t>
  </si>
  <si>
    <t>研修費</t>
  </si>
  <si>
    <t>保守点検費</t>
  </si>
  <si>
    <t>リース料</t>
  </si>
  <si>
    <t>軽飲食費</t>
  </si>
  <si>
    <t>車両費</t>
  </si>
  <si>
    <t>燃料費</t>
  </si>
  <si>
    <t>印刷製本費</t>
  </si>
  <si>
    <t>委託料</t>
  </si>
  <si>
    <t>リネン関係他</t>
    <rPh sb="0" eb="0">
      <t/>
    </rPh>
    <phoneticPr fontId="0" type="Hiragana"/>
  </si>
  <si>
    <t>備品</t>
  </si>
  <si>
    <t>株主優待割引費</t>
  </si>
  <si>
    <t>販売促進費</t>
  </si>
  <si>
    <t xml:space="preserve"> </t>
    <phoneticPr fontId="0" type="Hiragana"/>
  </si>
  <si>
    <t>営業利益</t>
  </si>
  <si>
    <t>営業外収益</t>
    <phoneticPr fontId="0" type="Hiragana"/>
  </si>
  <si>
    <t>営業外費用</t>
  </si>
  <si>
    <t>経常利益</t>
  </si>
  <si>
    <t>税引前当期利益</t>
  </si>
  <si>
    <t>（税抜　単位：千円）</t>
    <rPh sb="0" eb="0">
      <t/>
    </rPh>
    <rPh sb="0" eb="0">
      <t/>
    </rPh>
    <rPh sb="0" eb="0">
      <t/>
    </rPh>
    <rPh sb="0" eb="0">
      <t/>
    </rPh>
    <phoneticPr fontId="0" type="Hiragana"/>
  </si>
  <si>
    <t>1200年祭</t>
    <rPh sb="0" eb="0">
      <t/>
    </rPh>
    <phoneticPr fontId="0" type="Hiragana"/>
  </si>
  <si>
    <t>ふるさと券発行</t>
    <rPh sb="0" eb="0">
      <t/>
    </rPh>
    <rPh sb="0" eb="0">
      <t/>
    </rPh>
    <phoneticPr fontId="0" type="Hiragana"/>
  </si>
  <si>
    <t>逆打ち60年</t>
    <rPh sb="0" eb="0">
      <t/>
    </rPh>
    <rPh sb="0" eb="0">
      <t/>
    </rPh>
    <rPh sb="0" eb="0">
      <t/>
    </rPh>
    <phoneticPr fontId="0" type="Hiragana"/>
  </si>
  <si>
    <t>第17期　　　　平成25年度</t>
    <rPh sb="0" eb="0">
      <t/>
    </rPh>
    <rPh sb="0" eb="0">
      <t/>
    </rPh>
    <rPh sb="0" eb="0">
      <t/>
    </rPh>
    <rPh sb="0" eb="0">
      <t/>
    </rPh>
    <rPh sb="0" eb="0">
      <t/>
    </rPh>
    <phoneticPr fontId="0" type="Hiragana"/>
  </si>
  <si>
    <t>第18期　　　　平成26年度</t>
    <rPh sb="0" eb="0">
      <t/>
    </rPh>
    <rPh sb="0" eb="0">
      <t/>
    </rPh>
    <rPh sb="0" eb="0">
      <t/>
    </rPh>
    <rPh sb="0" eb="0">
      <t/>
    </rPh>
    <rPh sb="0" eb="0">
      <t/>
    </rPh>
    <phoneticPr fontId="0" type="Hiragana"/>
  </si>
  <si>
    <t>第19期　　　　平成27年度</t>
    <rPh sb="0" eb="0">
      <t/>
    </rPh>
    <rPh sb="0" eb="0">
      <t/>
    </rPh>
    <rPh sb="0" eb="0">
      <t/>
    </rPh>
    <rPh sb="0" eb="0">
      <t/>
    </rPh>
    <rPh sb="0" eb="0">
      <t/>
    </rPh>
    <phoneticPr fontId="0" type="Hiragana"/>
  </si>
  <si>
    <t>第20期　　　　平成28年度</t>
    <rPh sb="0" eb="0">
      <t/>
    </rPh>
    <rPh sb="0" eb="0">
      <t/>
    </rPh>
    <rPh sb="0" eb="0">
      <t/>
    </rPh>
    <rPh sb="0" eb="0">
      <t/>
    </rPh>
    <rPh sb="0" eb="0">
      <t/>
    </rPh>
    <phoneticPr fontId="0" type="Hiragana"/>
  </si>
  <si>
    <t>第21期　　　　平成29年度</t>
    <rPh sb="0" eb="0">
      <t/>
    </rPh>
    <rPh sb="0" eb="0">
      <t/>
    </rPh>
    <rPh sb="0" eb="0">
      <t/>
    </rPh>
    <rPh sb="0" eb="0">
      <t/>
    </rPh>
    <rPh sb="0" eb="0">
      <t/>
    </rPh>
    <phoneticPr fontId="0" type="Hiragana"/>
  </si>
  <si>
    <t>第22期　　　　平成30年度</t>
    <rPh sb="0" eb="0">
      <t/>
    </rPh>
    <rPh sb="0" eb="0">
      <t/>
    </rPh>
    <rPh sb="0" eb="0">
      <t/>
    </rPh>
    <rPh sb="0" eb="0">
      <t/>
    </rPh>
    <rPh sb="0" eb="0">
      <t/>
    </rPh>
    <phoneticPr fontId="0" type="Hiragana"/>
  </si>
  <si>
    <t>売　　　上</t>
    <rPh sb="0" eb="0">
      <t/>
    </rPh>
    <rPh sb="0" eb="0">
      <t/>
    </rPh>
    <phoneticPr fontId="0" type="Hiragana"/>
  </si>
  <si>
    <t>第23期　　　　令和元年度</t>
    <rPh sb="0" eb="0">
      <t/>
    </rPh>
    <rPh sb="0" eb="0">
      <t/>
    </rPh>
    <rPh sb="0" eb="0">
      <t/>
    </rPh>
    <rPh sb="0" eb="0">
      <t/>
    </rPh>
    <rPh sb="0" eb="0">
      <t/>
    </rPh>
    <phoneticPr fontId="0" type="Hiragana"/>
  </si>
  <si>
    <t>コンサル費</t>
    <rPh sb="0" eb="0">
      <t/>
    </rPh>
    <phoneticPr fontId="0" type="Hiragana"/>
  </si>
  <si>
    <t>楽帆</t>
    <rPh sb="0" eb="0">
      <t/>
    </rPh>
    <rPh sb="0" eb="0">
      <t/>
    </rPh>
    <phoneticPr fontId="0" type="Hiragana"/>
  </si>
  <si>
    <t>パート給料</t>
    <phoneticPr fontId="0" type="Hiragana"/>
  </si>
  <si>
    <t>特別損失</t>
    <rPh sb="0" eb="0">
      <t/>
    </rPh>
    <rPh sb="0" eb="0">
      <t/>
    </rPh>
    <phoneticPr fontId="0" type="Hiragana"/>
  </si>
  <si>
    <t>第24期　　　　令和2年度</t>
    <rPh sb="0" eb="0">
      <t/>
    </rPh>
    <rPh sb="0" eb="0">
      <t/>
    </rPh>
    <rPh sb="0" eb="0">
      <t/>
    </rPh>
    <rPh sb="0" eb="0">
      <t/>
    </rPh>
    <rPh sb="0" eb="0">
      <t/>
    </rPh>
    <phoneticPr fontId="0" type="Hiragana"/>
  </si>
  <si>
    <t>コロナ</t>
    <phoneticPr fontId="0" type="Hiragana"/>
  </si>
  <si>
    <t>第25期　　　　令和3年度</t>
    <rPh sb="0" eb="0">
      <t/>
    </rPh>
    <rPh sb="0" eb="0">
      <t/>
    </rPh>
    <rPh sb="0" eb="0">
      <t/>
    </rPh>
    <rPh sb="0" eb="0">
      <t/>
    </rPh>
    <rPh sb="0" eb="0">
      <t/>
    </rPh>
    <phoneticPr fontId="0" type="Hiragana"/>
  </si>
  <si>
    <t>　　第17期（H25）～　第25期（Ｒ3年）実績表</t>
    <rPh sb="0" eb="0">
      <t/>
    </rPh>
    <rPh sb="0" eb="0">
      <t/>
    </rPh>
    <rPh sb="0" eb="0">
      <t/>
    </rPh>
    <phoneticPr fontId="0" type="Hiragana"/>
  </si>
  <si>
    <t>備　考</t>
    <rPh sb="0" eb="0">
      <t/>
    </rPh>
    <rPh sb="0" eb="0">
      <t/>
    </rPh>
    <phoneticPr fontId="0" type="Hiragana"/>
  </si>
  <si>
    <t>令和3年度の比率</t>
    <rPh sb="0" eb="0">
      <t/>
    </rPh>
    <rPh sb="0" eb="0">
      <t/>
    </rPh>
    <rPh sb="0" eb="0">
      <t/>
    </rPh>
    <phoneticPr fontId="0" type="Hiragana"/>
  </si>
  <si>
    <t>平成25年度の比率</t>
    <rPh sb="0" eb="0">
      <t/>
    </rPh>
    <rPh sb="0" eb="0">
      <t/>
    </rPh>
    <rPh sb="0" eb="0">
      <t/>
    </rPh>
    <phoneticPr fontId="0" type="Hiragana"/>
  </si>
  <si>
    <t>変動費</t>
    <rPh sb="0" eb="0">
      <t/>
    </rPh>
    <phoneticPr fontId="0" type="Hiragana"/>
  </si>
  <si>
    <t>固定費</t>
    <rPh sb="0" eb="0">
      <t/>
    </rPh>
    <phoneticPr fontId="0" type="Hiragana"/>
  </si>
  <si>
    <t>○</t>
    <phoneticPr fontId="0" type="Hiragana"/>
  </si>
  <si>
    <t>第17期
平成25年度</t>
    <rPh sb="0" eb="0">
      <t/>
    </rPh>
    <rPh sb="0" eb="0">
      <t/>
    </rPh>
    <rPh sb="0" eb="0">
      <t/>
    </rPh>
    <rPh sb="0" eb="0">
      <t/>
    </rPh>
    <phoneticPr fontId="0" type="Hiragana"/>
  </si>
  <si>
    <t>第18期
平成26年度</t>
    <rPh sb="0" eb="0">
      <t/>
    </rPh>
    <rPh sb="0" eb="0">
      <t/>
    </rPh>
    <rPh sb="0" eb="0">
      <t/>
    </rPh>
    <rPh sb="0" eb="0">
      <t/>
    </rPh>
    <phoneticPr fontId="0" type="Hiragana"/>
  </si>
  <si>
    <t>第19期
平成27年度</t>
    <rPh sb="0" eb="0">
      <t/>
    </rPh>
    <rPh sb="0" eb="0">
      <t/>
    </rPh>
    <rPh sb="0" eb="0">
      <t/>
    </rPh>
    <rPh sb="0" eb="0">
      <t/>
    </rPh>
    <phoneticPr fontId="0" type="Hiragana"/>
  </si>
  <si>
    <t>第20期
平成28年度</t>
    <rPh sb="0" eb="0">
      <t/>
    </rPh>
    <rPh sb="0" eb="0">
      <t/>
    </rPh>
    <rPh sb="0" eb="0">
      <t/>
    </rPh>
    <rPh sb="0" eb="0">
      <t/>
    </rPh>
    <phoneticPr fontId="0" type="Hiragana"/>
  </si>
  <si>
    <t>第21期
平成29年度</t>
    <rPh sb="0" eb="0">
      <t/>
    </rPh>
    <rPh sb="0" eb="0">
      <t/>
    </rPh>
    <rPh sb="0" eb="0">
      <t/>
    </rPh>
    <rPh sb="0" eb="0">
      <t/>
    </rPh>
    <phoneticPr fontId="0" type="Hiragana"/>
  </si>
  <si>
    <t>第22期
平成30年度</t>
    <rPh sb="0" eb="0">
      <t/>
    </rPh>
    <rPh sb="0" eb="0">
      <t/>
    </rPh>
    <rPh sb="0" eb="0">
      <t/>
    </rPh>
    <rPh sb="0" eb="0">
      <t/>
    </rPh>
    <phoneticPr fontId="0" type="Hiragana"/>
  </si>
  <si>
    <t>第23期
令和元年度</t>
    <rPh sb="0" eb="0">
      <t/>
    </rPh>
    <rPh sb="0" eb="0">
      <t/>
    </rPh>
    <rPh sb="0" eb="0">
      <t/>
    </rPh>
    <rPh sb="0" eb="0">
      <t/>
    </rPh>
    <phoneticPr fontId="0" type="Hiragana"/>
  </si>
  <si>
    <t>第24期
令和2年度</t>
    <rPh sb="0" eb="0">
      <t/>
    </rPh>
    <rPh sb="0" eb="0">
      <t/>
    </rPh>
    <rPh sb="0" eb="0">
      <t/>
    </rPh>
    <rPh sb="0" eb="0">
      <t/>
    </rPh>
    <phoneticPr fontId="0" type="Hiragana"/>
  </si>
  <si>
    <t>第25期
令和3年度</t>
    <rPh sb="0" eb="0">
      <t/>
    </rPh>
    <rPh sb="0" eb="0">
      <t/>
    </rPh>
    <rPh sb="0" eb="0">
      <t/>
    </rPh>
    <rPh sb="0" eb="0">
      <t/>
    </rPh>
    <phoneticPr fontId="0" type="Hiragana"/>
  </si>
  <si>
    <t>資産の部</t>
    <rPh sb="0" eb="0">
      <t/>
    </rPh>
    <rPh sb="0" eb="0">
      <t/>
    </rPh>
    <phoneticPr fontId="0" type="Hiragana"/>
  </si>
  <si>
    <t>【流動資産】</t>
    <rPh sb="0" eb="0">
      <t/>
    </rPh>
    <rPh sb="0" eb="0">
      <t/>
    </rPh>
    <phoneticPr fontId="0" type="Hiragana"/>
  </si>
  <si>
    <t>現金・預金</t>
    <rPh sb="0" eb="0">
      <t/>
    </rPh>
    <rPh sb="0" eb="0">
      <t/>
    </rPh>
    <phoneticPr fontId="0" type="Hiragana"/>
  </si>
  <si>
    <t>売掛金</t>
    <rPh sb="0" eb="0">
      <t/>
    </rPh>
    <phoneticPr fontId="0" type="Hiragana"/>
  </si>
  <si>
    <t>商品</t>
    <rPh sb="0" eb="0">
      <t/>
    </rPh>
    <phoneticPr fontId="0" type="Hiragana"/>
  </si>
  <si>
    <t>原材料</t>
    <rPh sb="0" eb="0">
      <t/>
    </rPh>
    <phoneticPr fontId="0" type="Hiragana"/>
  </si>
  <si>
    <t>貯蔵品</t>
    <rPh sb="0" eb="0">
      <t/>
    </rPh>
    <phoneticPr fontId="0" type="Hiragana"/>
  </si>
  <si>
    <t>立替金</t>
    <rPh sb="0" eb="0">
      <t/>
    </rPh>
    <phoneticPr fontId="0" type="Hiragana"/>
  </si>
  <si>
    <t>未収入金</t>
    <rPh sb="0" eb="0">
      <t/>
    </rPh>
    <rPh sb="0" eb="0">
      <t/>
    </rPh>
    <phoneticPr fontId="0" type="Hiragana"/>
  </si>
  <si>
    <t>仮払金</t>
    <rPh sb="0" eb="0">
      <t/>
    </rPh>
    <rPh sb="0" eb="0">
      <t/>
    </rPh>
    <rPh sb="0" eb="0">
      <t/>
    </rPh>
    <phoneticPr fontId="0" type="Hiragana"/>
  </si>
  <si>
    <t>予定消費税</t>
    <rPh sb="0" eb="0">
      <t/>
    </rPh>
    <rPh sb="0" eb="0">
      <t/>
    </rPh>
    <phoneticPr fontId="0" type="Hiragana"/>
  </si>
  <si>
    <t>【固定資産】</t>
    <rPh sb="0" eb="0">
      <t/>
    </rPh>
    <phoneticPr fontId="0" type="Hiragana"/>
  </si>
  <si>
    <t>【有形固定資産】</t>
    <rPh sb="0" eb="0">
      <t/>
    </rPh>
    <rPh sb="0" eb="0">
      <t/>
    </rPh>
    <phoneticPr fontId="0" type="Hiragana"/>
  </si>
  <si>
    <t>建物</t>
    <rPh sb="0" eb="0">
      <t/>
    </rPh>
    <phoneticPr fontId="0" type="Hiragana"/>
  </si>
  <si>
    <t>設備造作</t>
    <rPh sb="0" eb="0">
      <t/>
    </rPh>
    <rPh sb="0" eb="0">
      <t/>
    </rPh>
    <phoneticPr fontId="0" type="Hiragana"/>
  </si>
  <si>
    <t>建築物</t>
    <rPh sb="0" eb="0">
      <t/>
    </rPh>
    <phoneticPr fontId="0" type="Hiragana"/>
  </si>
  <si>
    <t>車両運搬具</t>
    <rPh sb="0" eb="0">
      <t/>
    </rPh>
    <rPh sb="0" eb="0">
      <t/>
    </rPh>
    <phoneticPr fontId="0" type="Hiragana"/>
  </si>
  <si>
    <t>工具器具備品</t>
    <rPh sb="0" eb="0">
      <t/>
    </rPh>
    <rPh sb="0" eb="0">
      <t/>
    </rPh>
    <rPh sb="0" eb="0">
      <t/>
    </rPh>
    <phoneticPr fontId="0" type="Hiragana"/>
  </si>
  <si>
    <t>【無形固定資産】</t>
    <rPh sb="0" eb="0">
      <t/>
    </rPh>
    <rPh sb="0" eb="0">
      <t/>
    </rPh>
    <phoneticPr fontId="0" type="Hiragana"/>
  </si>
  <si>
    <t>電話加入権</t>
    <rPh sb="0" eb="0">
      <t/>
    </rPh>
    <rPh sb="0" eb="0">
      <t/>
    </rPh>
    <phoneticPr fontId="0" type="Hiragana"/>
  </si>
  <si>
    <t>ソフトウェア</t>
    <phoneticPr fontId="0" type="Hiragana"/>
  </si>
  <si>
    <t>【投資その他資産】</t>
    <rPh sb="0" eb="0">
      <t/>
    </rPh>
    <rPh sb="0" eb="0">
      <t/>
    </rPh>
    <rPh sb="0" eb="0">
      <t/>
    </rPh>
    <phoneticPr fontId="0" type="Hiragana"/>
  </si>
  <si>
    <t>保証金</t>
    <rPh sb="0" eb="0">
      <t/>
    </rPh>
    <phoneticPr fontId="0" type="Hiragana"/>
  </si>
  <si>
    <t>預託金</t>
    <rPh sb="0" eb="0">
      <t/>
    </rPh>
    <phoneticPr fontId="0" type="Hiragana"/>
  </si>
  <si>
    <t>【繰延資産】</t>
    <rPh sb="0" eb="0">
      <t/>
    </rPh>
    <rPh sb="0" eb="0">
      <t/>
    </rPh>
    <rPh sb="0" eb="0">
      <t/>
    </rPh>
    <phoneticPr fontId="0" type="Hiragana"/>
  </si>
  <si>
    <t>開業費</t>
    <rPh sb="0" eb="0">
      <t/>
    </rPh>
    <phoneticPr fontId="0" type="Hiragana"/>
  </si>
  <si>
    <t>敷金</t>
    <rPh sb="0" eb="0">
      <t/>
    </rPh>
    <phoneticPr fontId="0" type="Hiragana"/>
  </si>
  <si>
    <t>資産の部合計</t>
    <rPh sb="0" eb="0">
      <t/>
    </rPh>
    <rPh sb="0" eb="0">
      <t/>
    </rPh>
    <rPh sb="0" eb="0">
      <t/>
    </rPh>
    <phoneticPr fontId="0" type="Hiragana"/>
  </si>
  <si>
    <t>負債の部</t>
    <rPh sb="0" eb="0">
      <t/>
    </rPh>
    <rPh sb="0" eb="0">
      <t/>
    </rPh>
    <phoneticPr fontId="0" type="Hiragana"/>
  </si>
  <si>
    <t>【流動負債】</t>
    <rPh sb="0" eb="0">
      <t/>
    </rPh>
    <rPh sb="0" eb="0">
      <t/>
    </rPh>
    <phoneticPr fontId="0" type="Hiragana"/>
  </si>
  <si>
    <t>買掛金</t>
    <rPh sb="0" eb="0">
      <t/>
    </rPh>
    <phoneticPr fontId="0" type="Hiragana"/>
  </si>
  <si>
    <t>短期借入金</t>
    <rPh sb="0" eb="0">
      <t/>
    </rPh>
    <rPh sb="0" eb="0">
      <t/>
    </rPh>
    <rPh sb="0" eb="0">
      <t/>
    </rPh>
    <rPh sb="0" eb="0">
      <t/>
    </rPh>
    <phoneticPr fontId="0" type="Hiragana"/>
  </si>
  <si>
    <t>未払金</t>
    <rPh sb="0" eb="0">
      <t/>
    </rPh>
    <rPh sb="0" eb="0">
      <t/>
    </rPh>
    <phoneticPr fontId="0" type="Hiragana"/>
  </si>
  <si>
    <t>未払費用</t>
    <rPh sb="0" eb="0">
      <t/>
    </rPh>
    <rPh sb="0" eb="0">
      <t/>
    </rPh>
    <phoneticPr fontId="0" type="Hiragana"/>
  </si>
  <si>
    <t>預り金</t>
    <rPh sb="0" eb="0">
      <t/>
    </rPh>
    <rPh sb="0" eb="0">
      <t/>
    </rPh>
    <phoneticPr fontId="0" type="Hiragana"/>
  </si>
  <si>
    <t>仮受金</t>
    <rPh sb="0" eb="0">
      <t/>
    </rPh>
    <phoneticPr fontId="0" type="Hiragana"/>
  </si>
  <si>
    <t>前受金</t>
    <rPh sb="0" eb="0">
      <t/>
    </rPh>
    <rPh sb="0" eb="0">
      <t/>
    </rPh>
    <rPh sb="0" eb="0">
      <t/>
    </rPh>
    <phoneticPr fontId="0" type="Hiragana"/>
  </si>
  <si>
    <t>未払人件費</t>
    <rPh sb="0" eb="0">
      <t/>
    </rPh>
    <rPh sb="0" eb="0">
      <t/>
    </rPh>
    <phoneticPr fontId="0" type="Hiragana"/>
  </si>
  <si>
    <t>未払消費税</t>
    <rPh sb="0" eb="0">
      <t/>
    </rPh>
    <rPh sb="0" eb="0">
      <t/>
    </rPh>
    <phoneticPr fontId="0" type="Hiragana"/>
  </si>
  <si>
    <t>未払法人税等</t>
    <rPh sb="0" eb="0">
      <t/>
    </rPh>
    <rPh sb="0" eb="0">
      <t/>
    </rPh>
    <rPh sb="0" eb="0">
      <t/>
    </rPh>
    <phoneticPr fontId="0" type="Hiragana"/>
  </si>
  <si>
    <t>【固定負債】</t>
    <rPh sb="0" eb="0">
      <t/>
    </rPh>
    <rPh sb="0" eb="0">
      <t/>
    </rPh>
    <phoneticPr fontId="0" type="Hiragana"/>
  </si>
  <si>
    <t>長期借入金</t>
    <rPh sb="0" eb="0">
      <t/>
    </rPh>
    <rPh sb="0" eb="0">
      <t/>
    </rPh>
    <rPh sb="0" eb="0">
      <t/>
    </rPh>
    <rPh sb="0" eb="0">
      <t/>
    </rPh>
    <phoneticPr fontId="0" type="Hiragana"/>
  </si>
  <si>
    <t>負債の部合計</t>
    <rPh sb="0" eb="0">
      <t/>
    </rPh>
    <rPh sb="0" eb="0">
      <t/>
    </rPh>
    <rPh sb="0" eb="0">
      <t/>
    </rPh>
    <phoneticPr fontId="0" type="Hiragana"/>
  </si>
  <si>
    <t>純資産の部</t>
    <rPh sb="0" eb="0">
      <t/>
    </rPh>
    <rPh sb="0" eb="0">
      <t/>
    </rPh>
    <phoneticPr fontId="0" type="Hiragana"/>
  </si>
  <si>
    <t>【株主資本】</t>
    <rPh sb="0" eb="0">
      <t/>
    </rPh>
    <rPh sb="0" eb="0">
      <t/>
    </rPh>
    <phoneticPr fontId="0" type="Hiragana"/>
  </si>
  <si>
    <t>資本金</t>
    <rPh sb="0" eb="0">
      <t/>
    </rPh>
    <phoneticPr fontId="0" type="Hiragana"/>
  </si>
  <si>
    <t>資本剰余金</t>
    <rPh sb="0" eb="0">
      <t/>
    </rPh>
    <rPh sb="0" eb="0">
      <t/>
    </rPh>
    <phoneticPr fontId="0" type="Hiragana"/>
  </si>
  <si>
    <t>　その他資本剰余金</t>
    <rPh sb="0" eb="0">
      <t/>
    </rPh>
    <rPh sb="0" eb="0">
      <t/>
    </rPh>
    <rPh sb="0" eb="0">
      <t/>
    </rPh>
    <rPh sb="0" eb="0">
      <t/>
    </rPh>
    <phoneticPr fontId="0" type="Hiragana"/>
  </si>
  <si>
    <t>利益剰余金</t>
    <rPh sb="0" eb="0">
      <t/>
    </rPh>
    <rPh sb="0" eb="0">
      <t/>
    </rPh>
    <phoneticPr fontId="0" type="Hiragana"/>
  </si>
  <si>
    <t>　その他利益剰余金</t>
    <rPh sb="0" eb="0">
      <t/>
    </rPh>
    <rPh sb="0" eb="0">
      <t/>
    </rPh>
    <rPh sb="0" eb="0">
      <t/>
    </rPh>
    <rPh sb="0" eb="0">
      <t/>
    </rPh>
    <phoneticPr fontId="0" type="Hiragana"/>
  </si>
  <si>
    <t>　繰越利益剰余金</t>
    <rPh sb="0" eb="0">
      <t/>
    </rPh>
    <rPh sb="0" eb="0">
      <t/>
    </rPh>
    <rPh sb="0" eb="0">
      <t/>
    </rPh>
    <rPh sb="0" eb="0">
      <t/>
    </rPh>
    <phoneticPr fontId="0" type="Hiragana"/>
  </si>
  <si>
    <t>純資産の部合計</t>
    <rPh sb="0" eb="0">
      <t/>
    </rPh>
    <rPh sb="0" eb="0">
      <t/>
    </rPh>
    <rPh sb="0" eb="0">
      <t/>
    </rPh>
    <phoneticPr fontId="0" type="Hiragana"/>
  </si>
  <si>
    <t>負債及び純資産合計</t>
    <rPh sb="0" eb="0">
      <t/>
    </rPh>
    <rPh sb="0" eb="0">
      <t/>
    </rPh>
    <rPh sb="0" eb="0">
      <t/>
    </rPh>
    <rPh sb="0" eb="0">
      <t/>
    </rPh>
    <phoneticPr fontId="0" type="Hiragana"/>
  </si>
  <si>
    <t>貸借一致確認</t>
    <rPh sb="0" eb="0">
      <t/>
    </rPh>
    <rPh sb="0" eb="0">
      <t/>
    </rPh>
    <rPh sb="0" eb="0">
      <t/>
    </rPh>
    <phoneticPr fontId="0" type="Hiragana"/>
  </si>
  <si>
    <t>確認欄</t>
    <rPh sb="0" eb="0">
      <t/>
    </rPh>
    <phoneticPr fontId="0" type="Hiragana"/>
  </si>
  <si>
    <t>税法上、繰延資産計上したものについては、支出後5年内に償却することとされています。（指針41,42参照）</t>
    <rPh sb="0" eb="0">
      <t/>
    </rPh>
    <rPh sb="0" eb="0">
      <t/>
    </rPh>
    <rPh sb="0" eb="0">
      <t/>
    </rPh>
    <rPh sb="0" eb="0">
      <t/>
    </rPh>
    <rPh sb="0" eb="0">
      <t/>
    </rPh>
    <rPh sb="0" eb="0">
      <t/>
    </rPh>
    <rPh sb="0" eb="0">
      <t/>
    </rPh>
    <rPh sb="0" eb="0">
      <t/>
    </rPh>
    <rPh sb="0" eb="0">
      <t/>
    </rPh>
    <rPh sb="0" eb="0">
      <t/>
    </rPh>
    <rPh sb="0" eb="0">
      <t/>
    </rPh>
    <rPh sb="0" eb="0">
      <t/>
    </rPh>
    <phoneticPr fontId="0" type="Hiragana"/>
  </si>
  <si>
    <t>固定資産の金額が一定ですが、残存簿価のみでしょうか。減価償却による減少はないでしょうか。</t>
    <rPh sb="0" eb="0">
      <t/>
    </rPh>
    <rPh sb="0" eb="0">
      <t/>
    </rPh>
    <rPh sb="0" eb="0">
      <t/>
    </rPh>
    <rPh sb="0" eb="0">
      <t/>
    </rPh>
    <rPh sb="0" eb="0">
      <t/>
    </rPh>
    <rPh sb="0" eb="0">
      <t/>
    </rPh>
    <rPh sb="0" eb="0">
      <t/>
    </rPh>
    <phoneticPr fontId="0" type="Hiragana"/>
  </si>
  <si>
    <t>減価償却費を計上していなければ、経費の過少となります。</t>
    <rPh sb="0" eb="0">
      <t/>
    </rPh>
    <rPh sb="0" eb="0">
      <t/>
    </rPh>
    <rPh sb="0" eb="0">
      <t/>
    </rPh>
    <rPh sb="0" eb="0">
      <t/>
    </rPh>
    <phoneticPr fontId="0" type="Hiragana"/>
  </si>
  <si>
    <t>内容によりますが、通常、毎年度発生すると考えられます</t>
    <rPh sb="0" eb="0">
      <t/>
    </rPh>
    <rPh sb="0" eb="0">
      <t/>
    </rPh>
    <rPh sb="0" eb="0">
      <t/>
    </rPh>
    <rPh sb="0" eb="0">
      <t/>
    </rPh>
    <rPh sb="0" eb="0">
      <t/>
    </rPh>
    <phoneticPr fontId="0" type="Hiragana"/>
  </si>
  <si>
    <t>H30 ⇒R1にかけての増加、減少が通常想定される推移と異なりますので、状況を説明できるように整理しておくことが必要です。</t>
    <rPh sb="0" eb="0">
      <t/>
    </rPh>
    <rPh sb="0" eb="0">
      <t/>
    </rPh>
    <rPh sb="0" eb="0">
      <t/>
    </rPh>
    <rPh sb="0" eb="0">
      <t/>
    </rPh>
    <rPh sb="0" eb="0">
      <t/>
    </rPh>
    <rPh sb="0" eb="0">
      <t/>
    </rPh>
    <rPh sb="0" eb="0">
      <t/>
    </rPh>
    <rPh sb="0" eb="0">
      <t/>
    </rPh>
    <rPh sb="0" eb="0">
      <t/>
    </rPh>
    <rPh sb="0" eb="0">
      <t/>
    </rPh>
    <phoneticPr fontId="0" type="Hiragana"/>
  </si>
  <si>
    <t>※</t>
    <phoneticPr fontId="0" type="Hiragana"/>
  </si>
  <si>
    <t>就業規則等の定めにより、退職金の支払いが定められていれば、退職給付引当金の計上が必要になりますが、不要でしょうか。（指針No53)</t>
    <rPh sb="0" eb="0">
      <t/>
    </rPh>
    <rPh sb="0" eb="0">
      <t/>
    </rPh>
    <rPh sb="0" eb="0">
      <t/>
    </rPh>
    <rPh sb="0" eb="0">
      <t/>
    </rPh>
    <rPh sb="0" eb="0">
      <t/>
    </rPh>
    <rPh sb="0" eb="0">
      <t/>
    </rPh>
    <rPh sb="0" eb="0">
      <t/>
    </rPh>
    <rPh sb="0" eb="0">
      <t/>
    </rPh>
    <rPh sb="0" eb="0">
      <t/>
    </rPh>
    <rPh sb="0" eb="0">
      <t/>
    </rPh>
    <rPh sb="0" eb="0">
      <t/>
    </rPh>
    <rPh sb="0" eb="0">
      <t/>
    </rPh>
    <rPh sb="0" eb="0">
      <t/>
    </rPh>
    <rPh sb="0" eb="0">
      <t/>
    </rPh>
    <phoneticPr fontId="0" type="Hiragana"/>
  </si>
  <si>
    <t>全て、短期借入金でしょうか。それとも一年内返済予定の長期借入金でしょうか。</t>
    <rPh sb="0" eb="0">
      <t/>
    </rPh>
    <rPh sb="0" eb="0">
      <t/>
    </rPh>
    <rPh sb="0" eb="0">
      <t/>
    </rPh>
    <rPh sb="0" eb="0">
      <t/>
    </rPh>
    <rPh sb="0" eb="0">
      <t/>
    </rPh>
    <rPh sb="0" eb="0">
      <t/>
    </rPh>
    <rPh sb="0" eb="0">
      <t/>
    </rPh>
    <phoneticPr fontId="0" type="Hiragana"/>
  </si>
  <si>
    <t>低</t>
    <rPh sb="0" eb="0">
      <t/>
    </rPh>
    <phoneticPr fontId="0" type="Hiragana"/>
  </si>
  <si>
    <t>高</t>
    <rPh sb="0" eb="0">
      <t/>
    </rPh>
    <phoneticPr fontId="0" type="Hiragana"/>
  </si>
  <si>
    <t>第26期　　　　令和4年度</t>
    <rPh sb="0" eb="0">
      <t/>
    </rPh>
    <rPh sb="0" eb="0">
      <t/>
    </rPh>
    <rPh sb="0" eb="0">
      <t/>
    </rPh>
    <rPh sb="0" eb="0">
      <t/>
    </rPh>
    <rPh sb="0" eb="0">
      <t/>
    </rPh>
    <phoneticPr fontId="0" type="Hiragana"/>
  </si>
  <si>
    <t>第27期　　　　令和5年度</t>
    <rPh sb="0" eb="0">
      <t/>
    </rPh>
    <rPh sb="0" eb="0">
      <t/>
    </rPh>
    <rPh sb="0" eb="0">
      <t/>
    </rPh>
    <rPh sb="0" eb="0">
      <t/>
    </rPh>
    <rPh sb="0" eb="0">
      <t/>
    </rPh>
    <phoneticPr fontId="0" type="Hiragana"/>
  </si>
  <si>
    <t>第28期　　　　令和6年度</t>
    <rPh sb="0" eb="0">
      <t/>
    </rPh>
    <rPh sb="0" eb="0">
      <t/>
    </rPh>
    <rPh sb="0" eb="0">
      <t/>
    </rPh>
    <rPh sb="0" eb="0">
      <t/>
    </rPh>
    <rPh sb="0" eb="0">
      <t/>
    </rPh>
    <phoneticPr fontId="0" type="Hiragana"/>
  </si>
  <si>
    <t>第29期　　　　令和7年度</t>
    <rPh sb="0" eb="0">
      <t/>
    </rPh>
    <rPh sb="0" eb="0">
      <t/>
    </rPh>
    <rPh sb="0" eb="0">
      <t/>
    </rPh>
    <rPh sb="0" eb="0">
      <t/>
    </rPh>
    <rPh sb="0" eb="0">
      <t/>
    </rPh>
    <phoneticPr fontId="0" type="Hiragana"/>
  </si>
  <si>
    <t>第30期　　　　令和8年度</t>
    <rPh sb="0" eb="0">
      <t/>
    </rPh>
    <rPh sb="0" eb="0">
      <t/>
    </rPh>
    <rPh sb="0" eb="0">
      <t/>
    </rPh>
    <rPh sb="0" eb="0">
      <t/>
    </rPh>
    <rPh sb="0" eb="0">
      <t/>
    </rPh>
    <phoneticPr fontId="0" type="Hiragana"/>
  </si>
  <si>
    <t>コロナ</t>
  </si>
  <si>
    <t>前年度同額</t>
  </si>
  <si>
    <t>前年度同額</t>
    <rPh sb="0" eb="0">
      <t/>
    </rPh>
    <rPh sb="0" eb="0">
      <t/>
    </rPh>
    <phoneticPr fontId="0" type="Hiragana"/>
  </si>
  <si>
    <t>定額法で償却</t>
    <rPh sb="0" eb="0">
      <t/>
    </rPh>
    <rPh sb="0" eb="0">
      <t/>
    </rPh>
    <phoneticPr fontId="0" type="Hiragana"/>
  </si>
  <si>
    <t>償却済み</t>
    <rPh sb="0" eb="0">
      <t/>
    </rPh>
    <phoneticPr fontId="0" type="Hiragana"/>
  </si>
  <si>
    <t>定額法で償却と仮定</t>
    <rPh sb="0" eb="0">
      <t/>
    </rPh>
    <rPh sb="0" eb="0">
      <t/>
    </rPh>
    <rPh sb="0" eb="0">
      <t/>
    </rPh>
    <phoneticPr fontId="0" type="Hiragana"/>
  </si>
  <si>
    <t>株式会社漁火　資金借入関係一覧用</t>
    <rPh sb="0" eb="0">
      <t/>
    </rPh>
    <rPh sb="0" eb="0">
      <t/>
    </rPh>
    <rPh sb="0" eb="0">
      <t/>
    </rPh>
    <rPh sb="0" eb="0">
      <t/>
    </rPh>
    <rPh sb="0" eb="0">
      <t/>
    </rPh>
    <rPh sb="0" eb="0">
      <t/>
    </rPh>
    <rPh sb="0" eb="0">
      <t/>
    </rPh>
    <phoneticPr fontId="0" type="Hiragana"/>
  </si>
  <si>
    <t>令和5年1月17日　現在</t>
    <rPh sb="0" eb="0">
      <t/>
    </rPh>
    <rPh sb="0" eb="0">
      <t/>
    </rPh>
    <rPh sb="0" eb="0">
      <t/>
    </rPh>
    <rPh sb="0" eb="0">
      <t/>
    </rPh>
    <rPh sb="0" eb="0">
      <t/>
    </rPh>
    <phoneticPr fontId="0" type="Hiragana"/>
  </si>
  <si>
    <t>借 入 種 類</t>
    <rPh sb="0" eb="0">
      <t/>
    </rPh>
    <rPh sb="0" eb="0">
      <t/>
    </rPh>
    <rPh sb="0" eb="0">
      <t/>
    </rPh>
    <rPh sb="0" eb="0">
      <t/>
    </rPh>
    <phoneticPr fontId="0" type="Hiragana"/>
  </si>
  <si>
    <t>借入月、申込月</t>
    <rPh sb="0" eb="0">
      <t/>
    </rPh>
    <rPh sb="0" eb="0">
      <t/>
    </rPh>
    <rPh sb="0" eb="0">
      <t/>
    </rPh>
    <rPh sb="0" eb="0">
      <t/>
    </rPh>
    <phoneticPr fontId="0" type="Hiragana"/>
  </si>
  <si>
    <t>科目</t>
    <rPh sb="0" eb="0">
      <t/>
    </rPh>
    <phoneticPr fontId="0" type="Hiragana"/>
  </si>
  <si>
    <t>利率（％）</t>
    <rPh sb="0" eb="0">
      <t/>
    </rPh>
    <phoneticPr fontId="0" type="Hiragana"/>
  </si>
  <si>
    <t>借入枠</t>
    <rPh sb="0" eb="0">
      <t/>
    </rPh>
    <rPh sb="0" eb="0">
      <t/>
    </rPh>
    <phoneticPr fontId="0" type="Hiragana"/>
  </si>
  <si>
    <t>借入額</t>
    <rPh sb="0" eb="0">
      <t/>
    </rPh>
    <rPh sb="0" eb="0">
      <t/>
    </rPh>
    <phoneticPr fontId="0" type="Hiragana"/>
  </si>
  <si>
    <t>返済額</t>
    <rPh sb="0" eb="0">
      <t/>
    </rPh>
    <phoneticPr fontId="0" type="Hiragana"/>
  </si>
  <si>
    <t>残額</t>
    <rPh sb="0" eb="0">
      <t/>
    </rPh>
    <phoneticPr fontId="0" type="Hiragana"/>
  </si>
  <si>
    <t>借入枠残</t>
    <rPh sb="0" eb="0">
      <t/>
    </rPh>
    <rPh sb="0" eb="0">
      <t/>
    </rPh>
    <phoneticPr fontId="0" type="Hiragana"/>
  </si>
  <si>
    <t>備　　　　考</t>
    <rPh sb="0" eb="0">
      <t/>
    </rPh>
    <rPh sb="0" eb="0">
      <t/>
    </rPh>
    <phoneticPr fontId="0" type="Hiragana"/>
  </si>
  <si>
    <t>当座預金（当座貸越枠）
経常運転資金</t>
    <rPh sb="0" eb="0">
      <t/>
    </rPh>
    <rPh sb="0" eb="0">
      <t/>
    </rPh>
    <rPh sb="0" eb="0">
      <t/>
    </rPh>
    <rPh sb="0" eb="0">
      <t/>
    </rPh>
    <rPh sb="0" eb="0">
      <t/>
    </rPh>
    <rPh sb="0" eb="0">
      <t/>
    </rPh>
    <rPh sb="0" eb="0">
      <t/>
    </rPh>
    <rPh sb="0" eb="0">
      <t/>
    </rPh>
    <rPh sb="0" eb="0">
      <t/>
    </rPh>
    <phoneticPr fontId="0" type="Hiragana"/>
  </si>
  <si>
    <t>漁火設立当初から
Ｈ19年10</t>
    <rPh sb="0" eb="0">
      <t/>
    </rPh>
    <rPh sb="0" eb="0">
      <t/>
    </rPh>
    <rPh sb="0" eb="0">
      <t/>
    </rPh>
    <rPh sb="0" eb="0">
      <t/>
    </rPh>
    <phoneticPr fontId="0" type="Hiragana"/>
  </si>
  <si>
    <t>一般当貸</t>
    <rPh sb="0" eb="0">
      <t/>
    </rPh>
    <rPh sb="0" eb="0">
      <t/>
    </rPh>
    <rPh sb="0" eb="0">
      <t/>
    </rPh>
    <phoneticPr fontId="0" type="Hiragana"/>
  </si>
  <si>
    <t>短期借入額合計</t>
    <rPh sb="0" eb="0">
      <t/>
    </rPh>
    <rPh sb="0" eb="0">
      <t/>
    </rPh>
    <rPh sb="0" eb="0">
      <t/>
    </rPh>
    <phoneticPr fontId="0" type="Hiragana"/>
  </si>
  <si>
    <t>短期借入合計</t>
    <rPh sb="0" eb="0">
      <t/>
    </rPh>
    <rPh sb="0" eb="0">
      <t/>
    </rPh>
    <rPh sb="0" eb="0">
      <t/>
    </rPh>
    <phoneticPr fontId="0" type="Hiragana"/>
  </si>
  <si>
    <t>一般融資（事業性証貸）
その他運転資金</t>
    <rPh sb="0" eb="0">
      <t/>
    </rPh>
    <rPh sb="0" eb="0">
      <t/>
    </rPh>
    <rPh sb="0" eb="0">
      <t/>
    </rPh>
    <rPh sb="0" eb="0">
      <t/>
    </rPh>
    <rPh sb="0" eb="0">
      <t/>
    </rPh>
    <rPh sb="0" eb="0">
      <t/>
    </rPh>
    <rPh sb="0" eb="0">
      <t/>
    </rPh>
    <phoneticPr fontId="0" type="Hiragana"/>
  </si>
  <si>
    <t>令和1年5月</t>
    <rPh sb="0" eb="0">
      <t/>
    </rPh>
    <rPh sb="0" eb="0">
      <t/>
    </rPh>
    <rPh sb="0" eb="0">
      <t/>
    </rPh>
    <phoneticPr fontId="0" type="Hiragana"/>
  </si>
  <si>
    <t>一般融資</t>
    <rPh sb="0" eb="0">
      <t/>
    </rPh>
    <rPh sb="0" eb="0">
      <t/>
    </rPh>
    <phoneticPr fontId="0" type="Hiragana"/>
  </si>
  <si>
    <t>支払期限　Ｒ12.5</t>
    <rPh sb="0" eb="0">
      <t/>
    </rPh>
    <rPh sb="0" eb="0">
      <t/>
    </rPh>
    <phoneticPr fontId="0" type="Hiragana"/>
  </si>
  <si>
    <t>融資型（単独明細）
経常運転資金</t>
    <rPh sb="0" eb="0">
      <t/>
    </rPh>
    <rPh sb="0" eb="0">
      <t/>
    </rPh>
    <rPh sb="0" eb="0">
      <t/>
    </rPh>
    <rPh sb="0" eb="0">
      <t/>
    </rPh>
    <rPh sb="0" eb="0">
      <t/>
    </rPh>
    <rPh sb="0" eb="0">
      <t/>
    </rPh>
    <rPh sb="0" eb="0">
      <t/>
    </rPh>
    <phoneticPr fontId="0" type="Hiragana"/>
  </si>
  <si>
    <t>令和2年1月</t>
    <rPh sb="0" eb="0">
      <t/>
    </rPh>
    <rPh sb="0" eb="0">
      <t/>
    </rPh>
    <rPh sb="0" eb="0">
      <t/>
    </rPh>
    <phoneticPr fontId="0" type="Hiragana"/>
  </si>
  <si>
    <t>融資当貸</t>
    <rPh sb="0" eb="0">
      <t/>
    </rPh>
    <rPh sb="0" eb="0">
      <t/>
    </rPh>
    <rPh sb="0" eb="0">
      <t/>
    </rPh>
    <phoneticPr fontId="0" type="Hiragana"/>
  </si>
  <si>
    <t>支払期限　Ｒ12.5　
支払開始　Ｒ5.1から開始</t>
    <rPh sb="0" eb="0">
      <t/>
    </rPh>
    <rPh sb="0" eb="0">
      <t/>
    </rPh>
    <rPh sb="0" eb="0">
      <t/>
    </rPh>
    <rPh sb="0" eb="0">
      <t/>
    </rPh>
    <rPh sb="0" eb="0">
      <t/>
    </rPh>
    <phoneticPr fontId="0" type="Hiragana"/>
  </si>
  <si>
    <t>令和2年6月</t>
    <rPh sb="0" eb="0">
      <t/>
    </rPh>
    <rPh sb="0" eb="0">
      <t/>
    </rPh>
    <rPh sb="0" eb="0">
      <t/>
    </rPh>
    <phoneticPr fontId="0" type="Hiragana"/>
  </si>
  <si>
    <t>借入枠として設定していただいている</t>
    <rPh sb="0" eb="0">
      <t/>
    </rPh>
    <rPh sb="0" eb="0">
      <t/>
    </rPh>
    <phoneticPr fontId="0" type="Hiragana"/>
  </si>
  <si>
    <t>新型コロナウイルス感染症
対応資金（経常運転資金）</t>
    <rPh sb="0" eb="0">
      <t/>
    </rPh>
    <rPh sb="0" eb="0">
      <t/>
    </rPh>
    <rPh sb="0" eb="0">
      <t/>
    </rPh>
    <rPh sb="0" eb="0">
      <t/>
    </rPh>
    <rPh sb="0" eb="0">
      <t/>
    </rPh>
    <rPh sb="0" eb="0">
      <t/>
    </rPh>
    <rPh sb="0" eb="0">
      <t/>
    </rPh>
    <phoneticPr fontId="0" type="Hiragana"/>
  </si>
  <si>
    <t>証書貸付</t>
    <rPh sb="0" eb="0">
      <t/>
    </rPh>
    <rPh sb="0" eb="0">
      <t/>
    </rPh>
    <phoneticPr fontId="0" type="Hiragana"/>
  </si>
  <si>
    <t>長期借入額合計</t>
    <rPh sb="0" eb="0">
      <t/>
    </rPh>
    <rPh sb="0" eb="0">
      <t/>
    </rPh>
    <rPh sb="0" eb="0">
      <t/>
    </rPh>
    <phoneticPr fontId="0" type="Hiragana"/>
  </si>
  <si>
    <t>長期借入合計</t>
    <rPh sb="0" eb="0">
      <t/>
    </rPh>
    <rPh sb="0" eb="0">
      <t/>
    </rPh>
    <rPh sb="0" eb="0">
      <t/>
    </rPh>
    <phoneticPr fontId="0" type="Hiragana"/>
  </si>
  <si>
    <t>短期・長期借入額合計</t>
    <rPh sb="0" eb="0">
      <t/>
    </rPh>
    <rPh sb="0" eb="0">
      <t/>
    </rPh>
    <rPh sb="0" eb="0">
      <t/>
    </rPh>
    <rPh sb="0" eb="0">
      <t/>
    </rPh>
    <rPh sb="0" eb="0">
      <t/>
    </rPh>
    <phoneticPr fontId="0" type="Hiragana"/>
  </si>
  <si>
    <t>借入合計</t>
    <rPh sb="0" eb="0">
      <t/>
    </rPh>
    <rPh sb="0" eb="0">
      <t/>
    </rPh>
    <phoneticPr fontId="0" type="Hiragana"/>
  </si>
  <si>
    <t>PL連動</t>
    <rPh sb="0" eb="0">
      <t/>
    </rPh>
    <phoneticPr fontId="0" type="Hiragana"/>
  </si>
  <si>
    <t>資金計画</t>
    <rPh sb="0" eb="0">
      <t/>
    </rPh>
    <phoneticPr fontId="0" type="Hiragana"/>
  </si>
  <si>
    <t>PL連動（売上原価）</t>
    <rPh sb="0" eb="0">
      <t/>
    </rPh>
    <rPh sb="0" eb="0">
      <t/>
    </rPh>
    <phoneticPr fontId="0" type="Hiragana"/>
  </si>
  <si>
    <t>PL連動（売上）</t>
    <rPh sb="0" eb="0">
      <t/>
    </rPh>
    <rPh sb="0" eb="0">
      <t/>
    </rPh>
    <phoneticPr fontId="0" type="Hiragana"/>
  </si>
  <si>
    <t>売上実績　前年対比表　　ふれあいの宿　遊遊ＮＡＳＡ</t>
    <rPh sb="0" eb="0">
      <t/>
    </rPh>
    <rPh sb="0" eb="0">
      <t/>
    </rPh>
    <rPh sb="0" eb="0">
      <t/>
    </rPh>
    <rPh sb="0" eb="0">
      <t/>
    </rPh>
    <rPh sb="0" eb="0">
      <t/>
    </rPh>
    <phoneticPr fontId="0" type="Hiragana"/>
  </si>
  <si>
    <t>月　</t>
  </si>
  <si>
    <t>計</t>
    <phoneticPr fontId="0" type="Hiragana"/>
  </si>
  <si>
    <t>　　　　部　門</t>
  </si>
  <si>
    <t>年度</t>
  </si>
  <si>
    <t>４月</t>
  </si>
  <si>
    <t>５月</t>
  </si>
  <si>
    <t>６月</t>
  </si>
  <si>
    <t>７月</t>
  </si>
  <si>
    <t>８月</t>
  </si>
  <si>
    <t>９月</t>
  </si>
  <si>
    <t>１０月</t>
  </si>
  <si>
    <t>１１月</t>
  </si>
  <si>
    <t>１２月</t>
  </si>
  <si>
    <t>１月</t>
  </si>
  <si>
    <t>２月</t>
  </si>
  <si>
    <t>３月</t>
  </si>
  <si>
    <t>総　計</t>
  </si>
  <si>
    <t>平成３０年度</t>
  </si>
  <si>
    <t>令和４年度</t>
  </si>
  <si>
    <t>差引</t>
    <rPh sb="0" eb="0">
      <t/>
    </rPh>
    <phoneticPr fontId="0" type="Hiragana"/>
  </si>
  <si>
    <t>割合</t>
    <rPh sb="0" eb="0">
      <t/>
    </rPh>
    <phoneticPr fontId="0" type="Hiragana"/>
  </si>
  <si>
    <t>人件費</t>
    <rPh sb="0" eb="0">
      <t/>
    </rPh>
    <phoneticPr fontId="0" type="Hiragana"/>
  </si>
  <si>
    <t>総売上高に占める割合</t>
    <rPh sb="0" eb="0">
      <t/>
    </rPh>
    <rPh sb="0" eb="0">
      <t/>
    </rPh>
    <rPh sb="0" eb="0">
      <t/>
    </rPh>
    <rPh sb="0" eb="0">
      <t/>
    </rPh>
    <rPh sb="0" eb="0">
      <t/>
    </rPh>
    <phoneticPr fontId="0" type="Hiragana"/>
  </si>
  <si>
    <t>施設維持管理費</t>
    <rPh sb="0" eb="0">
      <t/>
    </rPh>
    <rPh sb="0" eb="0">
      <t/>
    </rPh>
    <rPh sb="0" eb="0">
      <t/>
    </rPh>
    <phoneticPr fontId="0" type="Hiragana"/>
  </si>
  <si>
    <t>一般管理費</t>
    <rPh sb="0" eb="0">
      <t/>
    </rPh>
    <rPh sb="0" eb="0">
      <t/>
    </rPh>
    <phoneticPr fontId="0" type="Hiragana"/>
  </si>
  <si>
    <t>事業運営費</t>
    <rPh sb="0" eb="0">
      <t/>
    </rPh>
    <rPh sb="0" eb="0">
      <t/>
    </rPh>
    <rPh sb="0" eb="0">
      <t/>
    </rPh>
    <phoneticPr fontId="0" type="Hiragana"/>
  </si>
  <si>
    <t>収入(見込み)</t>
    <rPh sb="0" eb="0">
      <t/>
    </rPh>
    <rPh sb="0" eb="0">
      <t/>
    </rPh>
    <phoneticPr fontId="0" type="Hiragana"/>
  </si>
  <si>
    <t>支出(見込み)</t>
    <rPh sb="0" eb="0">
      <t/>
    </rPh>
    <rPh sb="0" eb="0">
      <t/>
    </rPh>
    <phoneticPr fontId="0" type="Hiragana"/>
  </si>
  <si>
    <t>水道光熱費</t>
    <phoneticPr fontId="0" type="Hiragana"/>
  </si>
  <si>
    <t>給料手当・雑給</t>
    <rPh sb="5" eb="7">
      <t>ザッキュウ</t>
    </rPh>
    <phoneticPr fontId="1"/>
  </si>
  <si>
    <t>法定福利費・厚生費</t>
    <phoneticPr fontId="1"/>
  </si>
  <si>
    <t>荷造発送・宣伝販促・旅費・通信・消耗品費</t>
    <rPh sb="0" eb="2">
      <t>ニヅク</t>
    </rPh>
    <rPh sb="2" eb="4">
      <t>ハッソウ</t>
    </rPh>
    <rPh sb="5" eb="7">
      <t>センデン</t>
    </rPh>
    <rPh sb="7" eb="9">
      <t>ハンソク</t>
    </rPh>
    <rPh sb="10" eb="12">
      <t>リョヒ</t>
    </rPh>
    <rPh sb="13" eb="15">
      <t>ツウシン</t>
    </rPh>
    <rPh sb="16" eb="19">
      <t>ショウモウヒン</t>
    </rPh>
    <rPh sb="19" eb="20">
      <t>ヒ</t>
    </rPh>
    <phoneticPr fontId="1"/>
  </si>
  <si>
    <t>新聞・家賃・公課・リース・車両・備品・株主優待費</t>
    <rPh sb="3" eb="5">
      <t>ヤチン</t>
    </rPh>
    <rPh sb="6" eb="8">
      <t>コウカ</t>
    </rPh>
    <rPh sb="13" eb="15">
      <t>シャリョウ</t>
    </rPh>
    <rPh sb="16" eb="18">
      <t>ビヒン</t>
    </rPh>
    <rPh sb="19" eb="21">
      <t>カブヌシ</t>
    </rPh>
    <rPh sb="21" eb="23">
      <t>ユウタイ</t>
    </rPh>
    <rPh sb="23" eb="24">
      <t>ヒ</t>
    </rPh>
    <phoneticPr fontId="1"/>
  </si>
  <si>
    <t>支払保険料・諸会費</t>
    <rPh sb="0" eb="2">
      <t>シハラ</t>
    </rPh>
    <rPh sb="2" eb="5">
      <t>ホケンリョウ</t>
    </rPh>
    <rPh sb="6" eb="9">
      <t>ショカイヒ</t>
    </rPh>
    <phoneticPr fontId="1"/>
  </si>
  <si>
    <t>リビエラ</t>
    <phoneticPr fontId="1"/>
  </si>
  <si>
    <t>NASA</t>
    <phoneticPr fontId="1"/>
  </si>
  <si>
    <t>道の駅</t>
    <rPh sb="0" eb="1">
      <t>ミチ</t>
    </rPh>
    <rPh sb="2" eb="3">
      <t>エキ</t>
    </rPh>
    <phoneticPr fontId="1"/>
  </si>
  <si>
    <t>様式第９号</t>
    <rPh sb="0" eb="2">
      <t>ヨウシキ</t>
    </rPh>
    <rPh sb="2" eb="3">
      <t>ダイ</t>
    </rPh>
    <rPh sb="4" eb="5">
      <t>ゴウ</t>
    </rPh>
    <phoneticPr fontId="1"/>
  </si>
  <si>
    <t>（単位：千円）</t>
    <rPh sb="4" eb="5">
      <t>せん</t>
    </rPh>
    <rPh sb="5" eb="6">
      <t>えん</t>
    </rPh>
    <phoneticPr fontId="0" type="Hiragana"/>
  </si>
  <si>
    <t>計</t>
    <rPh sb="0" eb="1">
      <t>けい</t>
    </rPh>
    <phoneticPr fontId="0" type="Hiragana"/>
  </si>
  <si>
    <t>R7年度</t>
    <rPh sb="2" eb="4">
      <t>ネンド</t>
    </rPh>
    <phoneticPr fontId="1"/>
  </si>
  <si>
    <t>R8年度</t>
    <rPh sb="2" eb="4">
      <t>ネンド</t>
    </rPh>
    <phoneticPr fontId="1"/>
  </si>
  <si>
    <t>R9年度</t>
    <rPh sb="2" eb="4">
      <t>ネンド</t>
    </rPh>
    <phoneticPr fontId="1"/>
  </si>
  <si>
    <t>令和5年度</t>
    <rPh sb="0" eb="2">
      <t>レイワ</t>
    </rPh>
    <rPh sb="3" eb="5">
      <t>ネンド</t>
    </rPh>
    <phoneticPr fontId="1"/>
  </si>
  <si>
    <t>令和4年度</t>
    <rPh sb="0" eb="2">
      <t>レイワ</t>
    </rPh>
    <rPh sb="3" eb="5">
      <t>ネンド</t>
    </rPh>
    <phoneticPr fontId="1"/>
  </si>
  <si>
    <t>指定管理料</t>
    <rPh sb="0" eb="5">
      <t>していかんりりょう</t>
    </rPh>
    <phoneticPr fontId="0" type="Hiragana"/>
  </si>
  <si>
    <t>損益額（見込）</t>
    <rPh sb="0" eb="2">
      <t>そんえき</t>
    </rPh>
    <rPh sb="2" eb="3">
      <t>がく</t>
    </rPh>
    <rPh sb="4" eb="6">
      <t>みこ</t>
    </rPh>
    <phoneticPr fontId="0" type="Hiragana"/>
  </si>
  <si>
    <t>１．収支</t>
    <rPh sb="2" eb="4">
      <t>シュウシ</t>
    </rPh>
    <phoneticPr fontId="1"/>
  </si>
  <si>
    <t>利用者数</t>
    <rPh sb="0" eb="4">
      <t>りようしゃすう</t>
    </rPh>
    <phoneticPr fontId="0" type="Hiragana"/>
  </si>
  <si>
    <t>宿泊部門</t>
    <rPh sb="0" eb="4">
      <t>しゅくはくぶもん</t>
    </rPh>
    <phoneticPr fontId="0" type="Hiragana"/>
  </si>
  <si>
    <t>温浴部門</t>
    <rPh sb="0" eb="4">
      <t>オンヨクブモン</t>
    </rPh>
    <phoneticPr fontId="1"/>
  </si>
  <si>
    <t>レストラン部門</t>
    <rPh sb="5" eb="7">
      <t>ぶもん</t>
    </rPh>
    <phoneticPr fontId="0" type="Hiragana"/>
  </si>
  <si>
    <t>売店部門</t>
    <rPh sb="0" eb="2">
      <t>ばいてん</t>
    </rPh>
    <rPh sb="2" eb="4">
      <t>ぶもん</t>
    </rPh>
    <phoneticPr fontId="0" type="Hiragana"/>
  </si>
  <si>
    <t>利用料収入（売上）</t>
    <rPh sb="6" eb="8">
      <t>うりあげ</t>
    </rPh>
    <phoneticPr fontId="0" type="Hiragana"/>
  </si>
  <si>
    <r>
      <t>その他収入</t>
    </r>
    <r>
      <rPr>
        <b/>
        <sz val="10"/>
        <rFont val="ＭＳ 明朝"/>
        <family val="1"/>
        <charset val="128"/>
      </rPr>
      <t>（自販機収入、道の駅清掃代、温浴回数券補助等）</t>
    </r>
    <rPh sb="6" eb="9">
      <t>じはんき</t>
    </rPh>
    <rPh sb="9" eb="11">
      <t>しゅうにゅう</t>
    </rPh>
    <rPh sb="12" eb="13">
      <t>みち</t>
    </rPh>
    <rPh sb="14" eb="15">
      <t>えき</t>
    </rPh>
    <rPh sb="15" eb="17">
      <t>せいそう</t>
    </rPh>
    <rPh sb="17" eb="18">
      <t>だいきん</t>
    </rPh>
    <rPh sb="19" eb="24">
      <t>おんよくかいすうけん</t>
    </rPh>
    <rPh sb="24" eb="26">
      <t>ほじょ</t>
    </rPh>
    <rPh sb="26" eb="27">
      <t>とう</t>
    </rPh>
    <phoneticPr fontId="0" type="Hiragana"/>
  </si>
  <si>
    <t>※他様式との整合性をとってください。</t>
    <rPh sb="1" eb="2">
      <t>ホカ</t>
    </rPh>
    <rPh sb="2" eb="4">
      <t>ヨウシキ</t>
    </rPh>
    <rPh sb="6" eb="9">
      <t>セイゴウセイ</t>
    </rPh>
    <phoneticPr fontId="1"/>
  </si>
  <si>
    <t>※項目が不足する場合は適宜追加して作成してください。</t>
    <rPh sb="1" eb="3">
      <t>コウモク</t>
    </rPh>
    <rPh sb="4" eb="6">
      <t>フソク</t>
    </rPh>
    <rPh sb="8" eb="10">
      <t>バアイ</t>
    </rPh>
    <rPh sb="11" eb="13">
      <t>テキギ</t>
    </rPh>
    <rPh sb="13" eb="15">
      <t>ツイカ</t>
    </rPh>
    <rPh sb="17" eb="19">
      <t>サクセイ</t>
    </rPh>
    <phoneticPr fontId="1"/>
  </si>
  <si>
    <t>※条例が規定する利用料金の上限額は税込額ですので積算の根拠とする場合は注意してください。</t>
    <rPh sb="1" eb="3">
      <t>ジョウレイ</t>
    </rPh>
    <rPh sb="4" eb="6">
      <t>キテイ</t>
    </rPh>
    <rPh sb="8" eb="12">
      <t>リヨウリョウキン</t>
    </rPh>
    <rPh sb="13" eb="16">
      <t>ジョウゲンガク</t>
    </rPh>
    <rPh sb="17" eb="19">
      <t>ゼイコ</t>
    </rPh>
    <rPh sb="19" eb="20">
      <t>ガク</t>
    </rPh>
    <rPh sb="24" eb="26">
      <t>セキサン</t>
    </rPh>
    <rPh sb="27" eb="29">
      <t>コンキョ</t>
    </rPh>
    <rPh sb="32" eb="34">
      <t>バアイ</t>
    </rPh>
    <rPh sb="35" eb="37">
      <t>チュウイ</t>
    </rPh>
    <phoneticPr fontId="1"/>
  </si>
  <si>
    <t>宴会部門</t>
    <rPh sb="0" eb="4">
      <t>エンカイブモン</t>
    </rPh>
    <phoneticPr fontId="1"/>
  </si>
  <si>
    <t>※海陽町漁火の森公園及び海陽町漁火の森交流促進施設に係る金額は、NASA（海陽町漁火の森宿泊施設）に含めて記載してください。</t>
    <rPh sb="1" eb="4">
      <t>カイヨウチョウ</t>
    </rPh>
    <rPh sb="4" eb="6">
      <t>イサリビ</t>
    </rPh>
    <rPh sb="7" eb="8">
      <t>モリ</t>
    </rPh>
    <rPh sb="8" eb="10">
      <t>コウエン</t>
    </rPh>
    <rPh sb="10" eb="11">
      <t>オヨ</t>
    </rPh>
    <rPh sb="12" eb="15">
      <t>カイヨウチョウ</t>
    </rPh>
    <rPh sb="15" eb="17">
      <t>イサリビ</t>
    </rPh>
    <rPh sb="18" eb="19">
      <t>モリ</t>
    </rPh>
    <rPh sb="19" eb="25">
      <t>コウリュウソクシンシセツ</t>
    </rPh>
    <rPh sb="26" eb="27">
      <t>カカ</t>
    </rPh>
    <rPh sb="28" eb="30">
      <t>キンガク</t>
    </rPh>
    <rPh sb="37" eb="40">
      <t>カイヨウチョウ</t>
    </rPh>
    <rPh sb="40" eb="42">
      <t>イサリビ</t>
    </rPh>
    <rPh sb="43" eb="44">
      <t>モリ</t>
    </rPh>
    <rPh sb="44" eb="48">
      <t>シュクハクシセツ</t>
    </rPh>
    <rPh sb="50" eb="51">
      <t>フク</t>
    </rPh>
    <rPh sb="53" eb="55">
      <t>キサイ</t>
    </rPh>
    <phoneticPr fontId="1"/>
  </si>
  <si>
    <t>現指定管理者
実績額</t>
    <rPh sb="0" eb="1">
      <t>ゲン</t>
    </rPh>
    <rPh sb="1" eb="6">
      <t>シテイカンリシャ</t>
    </rPh>
    <rPh sb="7" eb="9">
      <t>ジッセキ</t>
    </rPh>
    <rPh sb="9" eb="10">
      <t>ガク</t>
    </rPh>
    <phoneticPr fontId="1"/>
  </si>
  <si>
    <t>収支等計画書（令和７～９年度）</t>
    <rPh sb="0" eb="2">
      <t>しゅうし</t>
    </rPh>
    <rPh sb="2" eb="3">
      <t>とう</t>
    </rPh>
    <rPh sb="3" eb="6">
      <t>けいかくしょ</t>
    </rPh>
    <rPh sb="7" eb="9">
      <t>れいわ</t>
    </rPh>
    <rPh sb="12" eb="14">
      <t>ねんど</t>
    </rPh>
    <phoneticPr fontId="0" type="Hiragana"/>
  </si>
  <si>
    <t>※「現指定管理者実績額」については、経営に関する収支を積算するため「コロナ関係補助金収入」「雑損失」「減価償却費」「借入金支払利息」は除いておりますので作成の参考としてください。</t>
    <rPh sb="2" eb="3">
      <t>ゲン</t>
    </rPh>
    <rPh sb="3" eb="7">
      <t>シテイカンリ</t>
    </rPh>
    <rPh sb="7" eb="8">
      <t>シャ</t>
    </rPh>
    <rPh sb="8" eb="10">
      <t>ジッセキ</t>
    </rPh>
    <rPh sb="10" eb="11">
      <t>ガク</t>
    </rPh>
    <rPh sb="18" eb="20">
      <t>ケイエイ</t>
    </rPh>
    <rPh sb="21" eb="22">
      <t>カン</t>
    </rPh>
    <rPh sb="24" eb="26">
      <t>シュウシ</t>
    </rPh>
    <rPh sb="27" eb="29">
      <t>セキサン</t>
    </rPh>
    <rPh sb="37" eb="39">
      <t>カンケイ</t>
    </rPh>
    <rPh sb="39" eb="42">
      <t>ホジョキン</t>
    </rPh>
    <rPh sb="42" eb="44">
      <t>シュウニュウ</t>
    </rPh>
    <rPh sb="46" eb="49">
      <t>ザッソンシツ</t>
    </rPh>
    <rPh sb="51" eb="53">
      <t>ゲンカ</t>
    </rPh>
    <rPh sb="53" eb="55">
      <t>ショウキャク</t>
    </rPh>
    <rPh sb="55" eb="56">
      <t>ヒ</t>
    </rPh>
    <rPh sb="58" eb="61">
      <t>カリイレキン</t>
    </rPh>
    <rPh sb="61" eb="63">
      <t>シハラ</t>
    </rPh>
    <rPh sb="63" eb="65">
      <t>リソク</t>
    </rPh>
    <rPh sb="67" eb="68">
      <t>ノゾ</t>
    </rPh>
    <rPh sb="76" eb="78">
      <t>サクセイ</t>
    </rPh>
    <rPh sb="79" eb="81">
      <t>サンコウ</t>
    </rPh>
    <phoneticPr fontId="1"/>
  </si>
  <si>
    <t>すぎのこ市場部門（道の駅の生産者市場）</t>
    <rPh sb="4" eb="6">
      <t>イチバ</t>
    </rPh>
    <rPh sb="6" eb="8">
      <t>ブモン</t>
    </rPh>
    <rPh sb="9" eb="10">
      <t>ミチ</t>
    </rPh>
    <rPh sb="11" eb="12">
      <t>エキ</t>
    </rPh>
    <rPh sb="13" eb="16">
      <t>セイサンシャ</t>
    </rPh>
    <rPh sb="16" eb="18">
      <t>イチバ</t>
    </rPh>
    <phoneticPr fontId="1"/>
  </si>
  <si>
    <t>共通</t>
    <rPh sb="0" eb="2">
      <t>キョウツウ</t>
    </rPh>
    <phoneticPr fontId="1"/>
  </si>
  <si>
    <t>２．利用者数（目標）</t>
    <rPh sb="2" eb="4">
      <t>リヨウ</t>
    </rPh>
    <rPh sb="4" eb="5">
      <t>シャ</t>
    </rPh>
    <rPh sb="5" eb="6">
      <t>スウ</t>
    </rPh>
    <rPh sb="7" eb="9">
      <t>モクヒョウ</t>
    </rPh>
    <phoneticPr fontId="1"/>
  </si>
  <si>
    <t>３．宿泊者一人当たりの施設外消費額（目標）</t>
    <rPh sb="2" eb="5">
      <t>シュクハクシャ</t>
    </rPh>
    <rPh sb="5" eb="8">
      <t>ヒトリア</t>
    </rPh>
    <rPh sb="11" eb="14">
      <t>シセツガイ</t>
    </rPh>
    <rPh sb="14" eb="17">
      <t>ショウヒガク</t>
    </rPh>
    <rPh sb="18" eb="20">
      <t>モクヒョウ</t>
    </rPh>
    <phoneticPr fontId="1"/>
  </si>
  <si>
    <t>（単位：税抜・千円）</t>
    <rPh sb="4" eb="6">
      <t>ぜいぬ</t>
    </rPh>
    <rPh sb="7" eb="8">
      <t>せん</t>
    </rPh>
    <rPh sb="8" eb="9">
      <t>えん</t>
    </rPh>
    <phoneticPr fontId="0" type="Hiragana"/>
  </si>
  <si>
    <t>宿泊者一人当たりの施設外消費額</t>
    <phoneticPr fontId="1"/>
  </si>
  <si>
    <t>施設外消費額（年度計）</t>
    <rPh sb="0" eb="2">
      <t>しせつ</t>
    </rPh>
    <rPh sb="2" eb="3">
      <t>がい</t>
    </rPh>
    <rPh sb="3" eb="6">
      <t>しょうひがく</t>
    </rPh>
    <rPh sb="7" eb="9">
      <t>ねんど</t>
    </rPh>
    <rPh sb="9" eb="10">
      <t>けい</t>
    </rPh>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</si>
</sst>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quot;▲ &quot;#,##0"/>
    <numFmt numFmtId="178" formatCode="0.0%"/>
    <numFmt numFmtId="179" formatCode="#,##0;\-#,##0;\-"/>
    <numFmt numFmtId="180" formatCode="#,##0,;&quot;△ &quot;#,##0,"/>
    <numFmt numFmtId="181" formatCode="0.000_);[Red]\(0.000\)"/>
    <numFmt numFmtId="182" formatCode="#,##0_ "/>
    <numFmt numFmtId="183" formatCode="#,##0;\▲#,##0;\-"/>
  </numFmts>
  <fonts count="47" x14ac:knownFonts="1">
    <font>
      <sz val="11"/>
      <color theme="1"/>
      <name val="游ゴシック"/>
      <family val="2"/>
      <charset val="128"/>
      <scheme val="minor"/>
    </font>
    <font>
      <sz val="6"/>
      <name val="游ゴシック"/>
      <family val="2"/>
      <charset val="128"/>
      <scheme val="minor"/>
    </font>
    <font>
      <u/>
      <sz val="11"/>
      <color indexed="12"/>
      <name val="ＭＳ Ｐゴシック"/>
      <family val="3"/>
      <charset val="128"/>
    </font>
    <font>
      <sz val="11"/>
      <name val="ＭＳ Ｐゴシック"/>
      <family val="3"/>
      <charset val="128"/>
    </font>
    <font>
      <u/>
      <sz val="11"/>
      <color indexed="12"/>
      <name val="游ゴシック"/>
      <family val="3"/>
      <charset val="128"/>
    </font>
    <font>
      <sz val="11"/>
      <name val="游ゴシック"/>
      <family val="3"/>
      <charset val="128"/>
    </font>
    <font>
      <b/>
      <sz val="14"/>
      <name val="游ゴシック"/>
      <family val="3"/>
      <charset val="128"/>
    </font>
    <font>
      <sz val="11"/>
      <color theme="1"/>
      <name val="游ゴシック"/>
      <family val="3"/>
      <charset val="128"/>
    </font>
    <font>
      <sz val="10"/>
      <name val="游ゴシック"/>
      <family val="3"/>
      <charset val="128"/>
    </font>
    <font>
      <b/>
      <sz val="10"/>
      <name val="游ゴシック"/>
      <family val="3"/>
      <charset val="128"/>
    </font>
    <font>
      <sz val="9"/>
      <name val="游ゴシック"/>
      <family val="3"/>
      <charset val="128"/>
    </font>
    <font>
      <sz val="11"/>
      <color theme="1"/>
      <name val="游ゴシック"/>
      <family val="2"/>
      <charset val="128"/>
      <scheme val="minor"/>
    </font>
    <font>
      <b/>
      <sz val="8"/>
      <name val="游ゴシック"/>
      <family val="3"/>
      <charset val="128"/>
    </font>
    <font>
      <sz val="11"/>
      <color rgb="FFFF0000"/>
      <name val="游ゴシック"/>
      <family val="3"/>
      <charset val="128"/>
    </font>
    <font>
      <sz val="10"/>
      <name val="Arial"/>
      <family val="2"/>
    </font>
    <font>
      <b/>
      <sz val="11"/>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2"/>
      <name val="游ゴシック"/>
      <family val="3"/>
      <charset val="128"/>
    </font>
    <font>
      <sz val="11"/>
      <color theme="4"/>
      <name val="游ゴシック"/>
      <family val="2"/>
      <charset val="128"/>
      <scheme val="minor"/>
    </font>
    <font>
      <sz val="13"/>
      <color theme="1"/>
      <name val="游ゴシック"/>
      <family val="3"/>
      <charset val="128"/>
      <scheme val="minor"/>
    </font>
    <font>
      <b/>
      <sz val="13"/>
      <color theme="1"/>
      <name val="游ゴシック"/>
      <family val="3"/>
      <charset val="128"/>
      <scheme val="minor"/>
    </font>
    <font>
      <b/>
      <sz val="13"/>
      <color theme="4"/>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3"/>
      <color theme="4"/>
      <name val="游ゴシック"/>
      <family val="3"/>
      <charset val="128"/>
      <scheme val="minor"/>
    </font>
    <font>
      <b/>
      <u/>
      <sz val="11"/>
      <color theme="1"/>
      <name val="游ゴシック"/>
      <family val="3"/>
      <charset val="128"/>
      <scheme val="minor"/>
    </font>
    <font>
      <sz val="11"/>
      <color theme="9"/>
      <name val="游ゴシック"/>
      <family val="2"/>
      <charset val="128"/>
      <scheme val="minor"/>
    </font>
    <font>
      <sz val="16"/>
      <name val="ＭＳ Ｐゴシック"/>
      <family val="3"/>
      <charset val="128"/>
    </font>
    <font>
      <sz val="12"/>
      <name val="ＭＳ 明朝"/>
      <family val="1"/>
      <charset val="128"/>
    </font>
    <font>
      <b/>
      <sz val="16"/>
      <name val="ＭＳ 明朝"/>
      <family val="1"/>
      <charset val="128"/>
    </font>
    <font>
      <sz val="16"/>
      <name val="ＭＳ 明朝"/>
      <family val="1"/>
      <charset val="128"/>
    </font>
    <font>
      <sz val="11"/>
      <color theme="1"/>
      <name val="ＭＳ 明朝"/>
      <family val="1"/>
      <charset val="128"/>
    </font>
    <font>
      <b/>
      <sz val="12"/>
      <color theme="0"/>
      <name val="ＭＳ 明朝"/>
      <family val="1"/>
      <charset val="128"/>
    </font>
    <font>
      <b/>
      <sz val="12"/>
      <color theme="1"/>
      <name val="ＭＳ 明朝"/>
      <family val="1"/>
      <charset val="128"/>
    </font>
    <font>
      <b/>
      <sz val="12"/>
      <name val="ＭＳ 明朝"/>
      <family val="1"/>
      <charset val="128"/>
    </font>
    <font>
      <sz val="12"/>
      <color theme="0"/>
      <name val="ＭＳ 明朝"/>
      <family val="1"/>
      <charset val="128"/>
    </font>
    <font>
      <i/>
      <sz val="12"/>
      <color theme="8"/>
      <name val="ＭＳ 明朝"/>
      <family val="1"/>
      <charset val="128"/>
    </font>
    <font>
      <sz val="12"/>
      <color theme="1"/>
      <name val="ＭＳ 明朝"/>
      <family val="1"/>
      <charset val="128"/>
    </font>
    <font>
      <sz val="11"/>
      <name val="ＭＳ 明朝"/>
      <family val="1"/>
      <charset val="128"/>
    </font>
    <font>
      <b/>
      <sz val="14"/>
      <name val="ＭＳ 明朝"/>
      <family val="1"/>
      <charset val="128"/>
    </font>
    <font>
      <b/>
      <u/>
      <sz val="12"/>
      <name val="ＭＳ 明朝"/>
      <family val="1"/>
      <charset val="128"/>
    </font>
    <font>
      <b/>
      <sz val="11"/>
      <name val="ＭＳ 明朝"/>
      <family val="1"/>
      <charset val="128"/>
    </font>
    <font>
      <b/>
      <sz val="10"/>
      <name val="ＭＳ 明朝"/>
      <family val="1"/>
      <charset val="128"/>
    </font>
    <font>
      <b/>
      <sz val="22"/>
      <name val="ＭＳ 明朝"/>
      <family val="1"/>
      <charset val="128"/>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39997558519241921"/>
        <bgColor indexed="64"/>
      </patternFill>
    </fill>
    <fill>
      <patternFill patternType="solid">
        <fgColor indexed="65"/>
        <bgColor indexed="64"/>
      </patternFill>
    </fill>
    <fill>
      <patternFill patternType="solid">
        <fgColor theme="0" tint="-0.499984740745262"/>
        <bgColor indexed="64"/>
      </patternFill>
    </fill>
    <fill>
      <patternFill patternType="solid">
        <fgColor theme="5"/>
        <bgColor indexed="64"/>
      </patternFill>
    </fill>
    <fill>
      <patternFill patternType="solid">
        <fgColor theme="9" tint="0.39997558519241921"/>
        <bgColor indexed="64"/>
      </patternFill>
    </fill>
  </fills>
  <borders count="12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medium">
        <color auto="1"/>
      </right>
      <top/>
      <bottom style="thin">
        <color indexed="64"/>
      </bottom>
      <diagonal/>
    </border>
    <border>
      <left style="medium">
        <color auto="1"/>
      </left>
      <right style="thin">
        <color auto="1"/>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style="thin">
        <color indexed="64"/>
      </top>
      <bottom style="medium">
        <color theme="1"/>
      </bottom>
      <diagonal/>
    </border>
    <border>
      <left/>
      <right/>
      <top style="medium">
        <color theme="1"/>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rgb="FFFF0000"/>
      </left>
      <right style="dotted">
        <color rgb="FFFF0000"/>
      </right>
      <top style="dotted">
        <color rgb="FFFF0000"/>
      </top>
      <bottom style="medium">
        <color indexed="64"/>
      </bottom>
      <diagonal/>
    </border>
    <border>
      <left style="dotted">
        <color rgb="FFFF0000"/>
      </left>
      <right style="medium">
        <color indexed="64"/>
      </right>
      <top style="dotted">
        <color rgb="FFFF0000"/>
      </top>
      <bottom style="medium">
        <color indexed="64"/>
      </bottom>
      <diagonal/>
    </border>
    <border>
      <left style="medium">
        <color indexed="64"/>
      </left>
      <right style="thin">
        <color indexed="64"/>
      </right>
      <top style="medium">
        <color indexed="64"/>
      </top>
      <bottom style="medium">
        <color indexed="64"/>
      </bottom>
      <diagonal/>
    </border>
    <border>
      <left/>
      <right style="dotted">
        <color rgb="FFFF0000"/>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theme="1"/>
      </top>
      <bottom style="thin">
        <color theme="1"/>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thin">
        <color theme="1"/>
      </top>
      <bottom style="thin">
        <color theme="1"/>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rgb="FFFF0000"/>
      </right>
      <top/>
      <bottom style="medium">
        <color indexed="64"/>
      </bottom>
      <diagonal/>
    </border>
    <border>
      <left style="dotted">
        <color rgb="FFFF0000"/>
      </left>
      <right/>
      <top style="dotted">
        <color rgb="FFFF0000"/>
      </top>
      <bottom style="medium">
        <color indexed="64"/>
      </bottom>
      <diagonal/>
    </border>
    <border>
      <left style="dotted">
        <color indexed="64"/>
      </left>
      <right/>
      <top style="medium">
        <color indexed="64"/>
      </top>
      <bottom style="thin">
        <color indexed="64"/>
      </bottom>
      <diagonal/>
    </border>
    <border>
      <left style="dotted">
        <color indexed="64"/>
      </left>
      <right/>
      <top style="thin">
        <color theme="1"/>
      </top>
      <bottom style="thin">
        <color theme="1"/>
      </bottom>
      <diagonal/>
    </border>
    <border>
      <left style="dotted">
        <color indexed="64"/>
      </left>
      <right/>
      <top style="medium">
        <color indexed="64"/>
      </top>
      <bottom style="medium">
        <color indexed="64"/>
      </bottom>
      <diagonal/>
    </border>
    <border>
      <left style="medium">
        <color indexed="64"/>
      </left>
      <right style="dotted">
        <color indexed="64"/>
      </right>
      <top style="thin">
        <color indexed="64"/>
      </top>
      <bottom style="medium">
        <color indexed="64"/>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4" fillId="0" borderId="0"/>
    <xf numFmtId="0" fontId="3" fillId="0" borderId="0"/>
    <xf numFmtId="0" fontId="16" fillId="0" borderId="0">
      <alignment vertical="center"/>
    </xf>
  </cellStyleXfs>
  <cellXfs count="408">
    <xf numFmtId="0" fontId="0" fillId="0" borderId="0" xfId="0">
      <alignment vertical="center"/>
    </xf>
    <xf numFmtId="176" fontId="5" fillId="0" borderId="0" xfId="2" applyNumberFormat="1" applyFont="1" applyAlignment="1">
      <alignment vertical="center"/>
    </xf>
    <xf numFmtId="176" fontId="6" fillId="0" borderId="0" xfId="2" applyNumberFormat="1" applyFont="1" applyAlignment="1">
      <alignment vertical="center"/>
    </xf>
    <xf numFmtId="176" fontId="5" fillId="0" borderId="12" xfId="2" applyNumberFormat="1" applyFont="1" applyBorder="1" applyAlignment="1">
      <alignment vertical="center"/>
    </xf>
    <xf numFmtId="176" fontId="5" fillId="0" borderId="4" xfId="2" applyNumberFormat="1" applyFont="1" applyBorder="1" applyAlignment="1">
      <alignment vertical="center"/>
    </xf>
    <xf numFmtId="176" fontId="8" fillId="0" borderId="5" xfId="2" applyNumberFormat="1" applyFont="1" applyBorder="1" applyAlignment="1">
      <alignment horizontal="left" vertical="center" indent="1"/>
    </xf>
    <xf numFmtId="176" fontId="5" fillId="0" borderId="15" xfId="2" applyNumberFormat="1" applyFont="1" applyBorder="1" applyAlignment="1">
      <alignment horizontal="left" vertical="center" indent="1"/>
    </xf>
    <xf numFmtId="176" fontId="8" fillId="0" borderId="16" xfId="2" applyNumberFormat="1" applyFont="1" applyBorder="1" applyAlignment="1">
      <alignment horizontal="left" vertical="center" indent="1"/>
    </xf>
    <xf numFmtId="176" fontId="5" fillId="0" borderId="7" xfId="2" applyNumberFormat="1" applyFont="1" applyBorder="1" applyAlignment="1">
      <alignment horizontal="left" vertical="center" indent="1"/>
    </xf>
    <xf numFmtId="176" fontId="8" fillId="0" borderId="10" xfId="2" applyNumberFormat="1" applyFont="1" applyBorder="1" applyAlignment="1">
      <alignment horizontal="left" vertical="center" indent="1"/>
    </xf>
    <xf numFmtId="177" fontId="5" fillId="0" borderId="20" xfId="2" applyNumberFormat="1" applyFont="1" applyBorder="1" applyAlignment="1">
      <alignment vertical="center"/>
    </xf>
    <xf numFmtId="176" fontId="8" fillId="0" borderId="21" xfId="2" applyNumberFormat="1" applyFont="1" applyBorder="1" applyAlignment="1">
      <alignment horizontal="left" vertical="center" indent="1"/>
    </xf>
    <xf numFmtId="176" fontId="8" fillId="0" borderId="22" xfId="2" applyNumberFormat="1" applyFont="1" applyBorder="1" applyAlignment="1">
      <alignment horizontal="left" vertical="center" indent="1"/>
    </xf>
    <xf numFmtId="176" fontId="5" fillId="0" borderId="13" xfId="2" applyNumberFormat="1" applyFont="1" applyBorder="1" applyAlignment="1">
      <alignment horizontal="left" vertical="center" indent="1"/>
    </xf>
    <xf numFmtId="176" fontId="8" fillId="0" borderId="16" xfId="2" applyNumberFormat="1" applyFont="1" applyBorder="1" applyAlignment="1">
      <alignment vertical="center"/>
    </xf>
    <xf numFmtId="176" fontId="5" fillId="0" borderId="24" xfId="2" applyNumberFormat="1" applyFont="1" applyBorder="1" applyAlignment="1">
      <alignment horizontal="left" vertical="center" indent="1"/>
    </xf>
    <xf numFmtId="176" fontId="8" fillId="0" borderId="25" xfId="2" applyNumberFormat="1" applyFont="1" applyBorder="1" applyAlignment="1">
      <alignment vertical="center"/>
    </xf>
    <xf numFmtId="176" fontId="8" fillId="0" borderId="10" xfId="2" applyNumberFormat="1" applyFont="1" applyBorder="1" applyAlignment="1">
      <alignment vertical="center"/>
    </xf>
    <xf numFmtId="177" fontId="5" fillId="0" borderId="20" xfId="2" applyNumberFormat="1" applyFont="1" applyFill="1" applyBorder="1" applyAlignment="1">
      <alignment vertical="center"/>
    </xf>
    <xf numFmtId="177" fontId="5" fillId="0" borderId="20" xfId="2" applyNumberFormat="1" applyFont="1" applyFill="1" applyBorder="1" applyAlignment="1" applyProtection="1">
      <alignment vertical="center"/>
      <protection locked="0"/>
    </xf>
    <xf numFmtId="176" fontId="4" fillId="0" borderId="0" xfId="1" applyNumberFormat="1" applyFont="1" applyFill="1" applyAlignment="1" applyProtection="1">
      <alignment vertical="center"/>
      <protection hidden="1"/>
    </xf>
    <xf numFmtId="176" fontId="10" fillId="0" borderId="0" xfId="2" applyNumberFormat="1" applyFont="1" applyAlignment="1">
      <alignment horizontal="center" vertical="center"/>
    </xf>
    <xf numFmtId="176" fontId="5" fillId="0" borderId="13" xfId="2" applyNumberFormat="1" applyFont="1" applyFill="1" applyBorder="1" applyAlignment="1" applyProtection="1">
      <alignment vertical="center"/>
      <protection locked="0"/>
    </xf>
    <xf numFmtId="176" fontId="5" fillId="0" borderId="9" xfId="2" applyNumberFormat="1" applyFont="1" applyFill="1" applyBorder="1" applyAlignment="1" applyProtection="1">
      <alignment vertical="center"/>
      <protection locked="0"/>
    </xf>
    <xf numFmtId="176" fontId="5" fillId="0" borderId="4" xfId="2" applyNumberFormat="1" applyFont="1" applyFill="1" applyBorder="1" applyAlignment="1" applyProtection="1">
      <alignment vertical="center"/>
      <protection locked="0"/>
    </xf>
    <xf numFmtId="176" fontId="5" fillId="0" borderId="20" xfId="2" applyNumberFormat="1" applyFont="1" applyFill="1" applyBorder="1" applyAlignment="1">
      <alignment vertical="center"/>
    </xf>
    <xf numFmtId="176" fontId="5" fillId="0" borderId="3" xfId="2" applyNumberFormat="1" applyFont="1" applyFill="1" applyBorder="1" applyAlignment="1">
      <alignment vertical="center"/>
    </xf>
    <xf numFmtId="176" fontId="5" fillId="0" borderId="32" xfId="2" applyNumberFormat="1" applyFont="1" applyFill="1" applyBorder="1" applyAlignment="1" applyProtection="1">
      <alignment vertical="center"/>
      <protection locked="0"/>
    </xf>
    <xf numFmtId="176" fontId="5" fillId="0" borderId="26" xfId="2" applyNumberFormat="1" applyFont="1" applyFill="1" applyBorder="1" applyAlignment="1" applyProtection="1">
      <alignment vertical="center"/>
      <protection locked="0"/>
    </xf>
    <xf numFmtId="176" fontId="7" fillId="0" borderId="24" xfId="2" applyNumberFormat="1" applyFont="1" applyBorder="1" applyAlignment="1">
      <alignment horizontal="left" vertical="center" indent="1"/>
    </xf>
    <xf numFmtId="176" fontId="5" fillId="0" borderId="15" xfId="2" applyNumberFormat="1" applyFont="1" applyBorder="1" applyAlignment="1">
      <alignment horizontal="center" vertical="center"/>
    </xf>
    <xf numFmtId="176" fontId="5" fillId="0" borderId="36" xfId="2" applyNumberFormat="1" applyFont="1" applyBorder="1" applyAlignment="1">
      <alignment vertical="center"/>
    </xf>
    <xf numFmtId="176" fontId="5" fillId="0" borderId="38" xfId="2" applyNumberFormat="1" applyFont="1" applyFill="1" applyBorder="1" applyAlignment="1" applyProtection="1">
      <alignment vertical="center"/>
      <protection locked="0"/>
    </xf>
    <xf numFmtId="176" fontId="5" fillId="0" borderId="37" xfId="2" applyNumberFormat="1" applyFont="1" applyFill="1" applyBorder="1" applyAlignment="1" applyProtection="1">
      <alignment vertical="center"/>
      <protection locked="0"/>
    </xf>
    <xf numFmtId="176" fontId="5" fillId="0" borderId="36" xfId="2" applyNumberFormat="1" applyFont="1" applyFill="1" applyBorder="1" applyAlignment="1" applyProtection="1">
      <alignment vertical="center"/>
      <protection locked="0"/>
    </xf>
    <xf numFmtId="176" fontId="5" fillId="0" borderId="39" xfId="2" applyNumberFormat="1" applyFont="1" applyFill="1" applyBorder="1" applyAlignment="1">
      <alignment vertical="center"/>
    </xf>
    <xf numFmtId="176" fontId="5" fillId="0" borderId="27" xfId="2" applyNumberFormat="1" applyFont="1" applyFill="1" applyBorder="1" applyAlignment="1">
      <alignment vertical="center"/>
    </xf>
    <xf numFmtId="176" fontId="5" fillId="0" borderId="30" xfId="2" applyNumberFormat="1" applyFont="1" applyFill="1" applyBorder="1" applyAlignment="1" applyProtection="1">
      <alignment vertical="center"/>
      <protection locked="0"/>
    </xf>
    <xf numFmtId="176" fontId="5" fillId="0" borderId="31" xfId="2" applyNumberFormat="1" applyFont="1" applyFill="1" applyBorder="1" applyAlignment="1" applyProtection="1">
      <alignment vertical="center"/>
      <protection locked="0"/>
    </xf>
    <xf numFmtId="177" fontId="5" fillId="0" borderId="20" xfId="4" applyNumberFormat="1" applyFont="1" applyFill="1" applyBorder="1" applyAlignment="1">
      <alignment horizontal="right" vertical="center"/>
    </xf>
    <xf numFmtId="177" fontId="5" fillId="0" borderId="20" xfId="4" applyNumberFormat="1" applyFont="1" applyFill="1" applyBorder="1" applyAlignment="1" applyProtection="1">
      <alignment horizontal="right" vertical="center"/>
      <protection locked="0"/>
    </xf>
    <xf numFmtId="177" fontId="5" fillId="0" borderId="20" xfId="4" applyNumberFormat="1" applyFont="1" applyBorder="1" applyAlignment="1">
      <alignment horizontal="right" vertical="center"/>
    </xf>
    <xf numFmtId="176" fontId="8" fillId="0" borderId="16" xfId="2" applyNumberFormat="1" applyFont="1" applyBorder="1" applyAlignment="1">
      <alignment horizontal="left" vertical="center"/>
    </xf>
    <xf numFmtId="178" fontId="5" fillId="0" borderId="0" xfId="5" applyNumberFormat="1" applyFont="1" applyAlignment="1">
      <alignment vertical="center"/>
    </xf>
    <xf numFmtId="38" fontId="5" fillId="0" borderId="0" xfId="4" applyFont="1" applyAlignment="1">
      <alignment vertical="center"/>
    </xf>
    <xf numFmtId="38" fontId="13" fillId="2" borderId="0" xfId="4" applyFont="1" applyFill="1" applyAlignment="1">
      <alignment vertical="center"/>
    </xf>
    <xf numFmtId="176" fontId="5" fillId="0" borderId="11" xfId="2" applyNumberFormat="1" applyFont="1" applyBorder="1" applyAlignment="1">
      <alignment horizontal="left" vertical="center" indent="1"/>
    </xf>
    <xf numFmtId="0" fontId="0" fillId="0" borderId="31" xfId="0" applyBorder="1">
      <alignment vertical="center"/>
    </xf>
    <xf numFmtId="0" fontId="0" fillId="0" borderId="33" xfId="0" applyBorder="1">
      <alignment vertical="center"/>
    </xf>
    <xf numFmtId="0" fontId="0" fillId="0" borderId="24" xfId="0" applyBorder="1">
      <alignment vertical="center"/>
    </xf>
    <xf numFmtId="0" fontId="0" fillId="0" borderId="26" xfId="0" applyBorder="1" applyAlignment="1">
      <alignment horizontal="center" vertical="center" wrapText="1"/>
    </xf>
    <xf numFmtId="0" fontId="0" fillId="0" borderId="1" xfId="0" applyBorder="1">
      <alignment vertical="center"/>
    </xf>
    <xf numFmtId="0" fontId="0" fillId="0" borderId="41" xfId="0" applyBorder="1">
      <alignment vertical="center"/>
    </xf>
    <xf numFmtId="0" fontId="0" fillId="0" borderId="2" xfId="0" applyBorder="1">
      <alignment vertical="center"/>
    </xf>
    <xf numFmtId="38" fontId="0" fillId="0" borderId="4" xfId="4" applyFont="1" applyBorder="1">
      <alignment vertical="center"/>
    </xf>
    <xf numFmtId="38" fontId="0" fillId="0" borderId="5" xfId="4" applyFont="1" applyBorder="1">
      <alignment vertical="center"/>
    </xf>
    <xf numFmtId="0" fontId="0" fillId="0" borderId="42" xfId="0" applyBorder="1">
      <alignment vertical="center"/>
    </xf>
    <xf numFmtId="0" fontId="15" fillId="0" borderId="43" xfId="0" applyFont="1" applyBorder="1">
      <alignment vertical="center"/>
    </xf>
    <xf numFmtId="0" fontId="15" fillId="0" borderId="15" xfId="0" applyFont="1" applyBorder="1">
      <alignment vertical="center"/>
    </xf>
    <xf numFmtId="38" fontId="15" fillId="0" borderId="13" xfId="4" applyFont="1" applyBorder="1">
      <alignment vertical="center"/>
    </xf>
    <xf numFmtId="38" fontId="15" fillId="0" borderId="16" xfId="4" applyFont="1" applyBorder="1">
      <alignment vertical="center"/>
    </xf>
    <xf numFmtId="0" fontId="0" fillId="0" borderId="43" xfId="0" applyBorder="1">
      <alignment vertical="center"/>
    </xf>
    <xf numFmtId="0" fontId="0" fillId="0" borderId="15" xfId="0" applyBorder="1">
      <alignment vertical="center"/>
    </xf>
    <xf numFmtId="38" fontId="0" fillId="0" borderId="13" xfId="4" applyFont="1" applyBorder="1">
      <alignment vertical="center"/>
    </xf>
    <xf numFmtId="38" fontId="0" fillId="0" borderId="16" xfId="4" applyFont="1" applyBorder="1">
      <alignment vertical="center"/>
    </xf>
    <xf numFmtId="0" fontId="0" fillId="0" borderId="6" xfId="0" applyBorder="1">
      <alignment vertical="center"/>
    </xf>
    <xf numFmtId="0" fontId="15" fillId="0" borderId="44" xfId="0" applyFont="1" applyBorder="1">
      <alignment vertical="center"/>
    </xf>
    <xf numFmtId="0" fontId="15" fillId="0" borderId="7" xfId="0" applyFont="1" applyBorder="1">
      <alignment vertical="center"/>
    </xf>
    <xf numFmtId="38" fontId="15" fillId="0" borderId="9" xfId="4" applyFont="1" applyBorder="1">
      <alignment vertical="center"/>
    </xf>
    <xf numFmtId="38" fontId="15" fillId="0" borderId="10" xfId="4" applyFont="1" applyBorder="1">
      <alignment vertical="center"/>
    </xf>
    <xf numFmtId="0" fontId="15" fillId="0" borderId="6" xfId="0" applyFont="1" applyBorder="1">
      <alignment vertical="center"/>
    </xf>
    <xf numFmtId="38" fontId="15" fillId="0" borderId="9" xfId="0" applyNumberFormat="1" applyFont="1" applyBorder="1">
      <alignment vertical="center"/>
    </xf>
    <xf numFmtId="38" fontId="15" fillId="0" borderId="10" xfId="0" applyNumberFormat="1" applyFont="1" applyBorder="1">
      <alignment vertical="center"/>
    </xf>
    <xf numFmtId="0" fontId="0" fillId="0" borderId="0" xfId="0">
      <alignment vertical="center"/>
    </xf>
    <xf numFmtId="0" fontId="0" fillId="0" borderId="1" xfId="0" applyBorder="1">
      <alignment vertical="center"/>
    </xf>
    <xf numFmtId="0" fontId="0" fillId="0" borderId="41" xfId="0" applyBorder="1">
      <alignment vertical="center"/>
    </xf>
    <xf numFmtId="0" fontId="0" fillId="0" borderId="2" xfId="0" applyBorder="1">
      <alignment vertical="center"/>
    </xf>
    <xf numFmtId="0" fontId="0" fillId="0" borderId="42" xfId="0" applyBorder="1">
      <alignment vertical="center"/>
    </xf>
    <xf numFmtId="0" fontId="0" fillId="0" borderId="43" xfId="0" applyBorder="1">
      <alignment vertical="center"/>
    </xf>
    <xf numFmtId="0" fontId="0" fillId="0" borderId="15" xfId="0" applyBorder="1">
      <alignment vertical="center"/>
    </xf>
    <xf numFmtId="0" fontId="17" fillId="0" borderId="0" xfId="0" applyFont="1">
      <alignment vertical="center"/>
    </xf>
    <xf numFmtId="0" fontId="0" fillId="2"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0" borderId="0" xfId="0" applyAlignment="1">
      <alignment horizontal="center" vertical="center"/>
    </xf>
    <xf numFmtId="180" fontId="5" fillId="0" borderId="0" xfId="2" applyNumberFormat="1" applyFont="1" applyAlignment="1">
      <alignment vertical="center"/>
    </xf>
    <xf numFmtId="176" fontId="7" fillId="0" borderId="0" xfId="2" applyNumberFormat="1" applyFont="1" applyAlignment="1"/>
    <xf numFmtId="180" fontId="19" fillId="0" borderId="0" xfId="2" applyNumberFormat="1" applyFont="1" applyAlignment="1">
      <alignment vertical="center"/>
    </xf>
    <xf numFmtId="176" fontId="19" fillId="0" borderId="0" xfId="2" applyNumberFormat="1" applyFont="1" applyAlignment="1">
      <alignment vertical="center"/>
    </xf>
    <xf numFmtId="176" fontId="19" fillId="0" borderId="0" xfId="2" applyNumberFormat="1" applyFont="1" applyAlignment="1">
      <alignment horizontal="center" vertical="center"/>
    </xf>
    <xf numFmtId="0" fontId="0" fillId="0" borderId="13" xfId="0" applyBorder="1">
      <alignment vertical="center"/>
    </xf>
    <xf numFmtId="0" fontId="21" fillId="0" borderId="42" xfId="0" applyFont="1" applyBorder="1">
      <alignment vertical="center"/>
    </xf>
    <xf numFmtId="0" fontId="22" fillId="0" borderId="43" xfId="0" applyFont="1" applyBorder="1">
      <alignment vertical="center"/>
    </xf>
    <xf numFmtId="0" fontId="22" fillId="0" borderId="15" xfId="0" applyFont="1" applyBorder="1">
      <alignment vertical="center"/>
    </xf>
    <xf numFmtId="0" fontId="21" fillId="0" borderId="0" xfId="0" applyFont="1" applyAlignment="1">
      <alignment horizontal="center" vertical="center"/>
    </xf>
    <xf numFmtId="0" fontId="21" fillId="0" borderId="43" xfId="0" applyFont="1" applyBorder="1">
      <alignment vertical="center"/>
    </xf>
    <xf numFmtId="0" fontId="21" fillId="0" borderId="6" xfId="0" applyFont="1" applyBorder="1">
      <alignment vertical="center"/>
    </xf>
    <xf numFmtId="0" fontId="22" fillId="0" borderId="44" xfId="0" applyFont="1" applyBorder="1">
      <alignment vertical="center"/>
    </xf>
    <xf numFmtId="0" fontId="22" fillId="0" borderId="7" xfId="0" applyFont="1" applyBorder="1">
      <alignment vertical="center"/>
    </xf>
    <xf numFmtId="0" fontId="22" fillId="0" borderId="6" xfId="0" applyFont="1" applyBorder="1">
      <alignment vertical="center"/>
    </xf>
    <xf numFmtId="0" fontId="24" fillId="0" borderId="0" xfId="0" applyFont="1">
      <alignment vertical="center"/>
    </xf>
    <xf numFmtId="0" fontId="24" fillId="0" borderId="0" xfId="0" applyFont="1" applyAlignment="1">
      <alignment horizontal="right" vertical="center" indent="2"/>
    </xf>
    <xf numFmtId="0" fontId="24" fillId="0" borderId="51"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38" fontId="24" fillId="0" borderId="20" xfId="4" applyFont="1" applyBorder="1" applyAlignment="1">
      <alignment horizontal="center" vertical="center"/>
    </xf>
    <xf numFmtId="38" fontId="24" fillId="0" borderId="20" xfId="4" applyFont="1" applyBorder="1" applyAlignment="1">
      <alignment horizontal="center" vertical="center" wrapText="1"/>
    </xf>
    <xf numFmtId="0" fontId="24" fillId="0" borderId="21" xfId="0" applyFont="1" applyBorder="1" applyAlignment="1">
      <alignment horizontal="center" vertical="center"/>
    </xf>
    <xf numFmtId="0" fontId="24" fillId="0" borderId="52" xfId="0" applyFont="1" applyBorder="1" applyAlignment="1">
      <alignment horizontal="left" vertical="center" wrapText="1" indent="1"/>
    </xf>
    <xf numFmtId="0" fontId="24" fillId="0" borderId="34" xfId="0" applyFont="1" applyBorder="1" applyAlignment="1">
      <alignment horizontal="center" vertical="center" wrapText="1"/>
    </xf>
    <xf numFmtId="0" fontId="24" fillId="0" borderId="23" xfId="0" applyFont="1" applyBorder="1" applyAlignment="1">
      <alignment horizontal="center" vertical="center"/>
    </xf>
    <xf numFmtId="38" fontId="24" fillId="0" borderId="23" xfId="4" applyFont="1" applyBorder="1" applyAlignment="1">
      <alignment horizontal="right" vertical="center" indent="1"/>
    </xf>
    <xf numFmtId="0" fontId="24" fillId="0" borderId="28" xfId="0" applyFont="1" applyBorder="1">
      <alignment vertical="center"/>
    </xf>
    <xf numFmtId="0" fontId="25" fillId="0" borderId="53" xfId="0" applyFont="1" applyBorder="1" applyAlignment="1">
      <alignment horizontal="left" vertical="center" indent="1"/>
    </xf>
    <xf numFmtId="0" fontId="25" fillId="0" borderId="54" xfId="0" applyFont="1" applyBorder="1" applyAlignment="1">
      <alignment horizontal="center" vertical="center"/>
    </xf>
    <xf numFmtId="0" fontId="25" fillId="0" borderId="55" xfId="0" applyFont="1" applyBorder="1" applyAlignment="1">
      <alignment horizontal="center" vertical="center"/>
    </xf>
    <xf numFmtId="38" fontId="25" fillId="0" borderId="55" xfId="4" applyFont="1" applyBorder="1" applyAlignment="1">
      <alignment horizontal="right" vertical="center" indent="1"/>
    </xf>
    <xf numFmtId="0" fontId="25" fillId="0" borderId="56" xfId="0" applyFont="1" applyBorder="1">
      <alignment vertical="center"/>
    </xf>
    <xf numFmtId="0" fontId="24" fillId="0" borderId="45" xfId="0" applyFont="1" applyBorder="1" applyAlignment="1">
      <alignment horizontal="left" vertical="center" indent="1"/>
    </xf>
    <xf numFmtId="0" fontId="24" fillId="0" borderId="35" xfId="0" applyFont="1" applyBorder="1" applyAlignment="1">
      <alignment horizontal="center" vertical="center"/>
    </xf>
    <xf numFmtId="0" fontId="24" fillId="0" borderId="32" xfId="0" applyFont="1" applyBorder="1" applyAlignment="1">
      <alignment horizontal="center" vertical="center"/>
    </xf>
    <xf numFmtId="38" fontId="24" fillId="0" borderId="32" xfId="4" applyFont="1" applyBorder="1" applyAlignment="1">
      <alignment horizontal="right" vertical="center" indent="1"/>
    </xf>
    <xf numFmtId="0" fontId="24" fillId="0" borderId="57" xfId="0" applyFont="1" applyBorder="1">
      <alignment vertical="center"/>
    </xf>
    <xf numFmtId="0" fontId="24" fillId="0" borderId="40" xfId="0" applyFont="1" applyBorder="1" applyAlignment="1">
      <alignment horizontal="left" vertical="center" wrapText="1" indent="1"/>
    </xf>
    <xf numFmtId="0" fontId="24" fillId="0" borderId="15" xfId="0" applyFont="1" applyBorder="1" applyAlignment="1">
      <alignment horizontal="center" vertical="center"/>
    </xf>
    <xf numFmtId="0" fontId="24" fillId="0" borderId="13" xfId="0" applyFont="1" applyBorder="1" applyAlignment="1">
      <alignment horizontal="center" vertical="center"/>
    </xf>
    <xf numFmtId="38" fontId="24" fillId="0" borderId="13" xfId="4" applyFont="1" applyBorder="1" applyAlignment="1">
      <alignment horizontal="right" vertical="center" indent="1"/>
    </xf>
    <xf numFmtId="0" fontId="24" fillId="0" borderId="16" xfId="0" applyFont="1" applyBorder="1" applyAlignment="1">
      <alignment vertical="center" wrapText="1"/>
    </xf>
    <xf numFmtId="38" fontId="26" fillId="0" borderId="13" xfId="4" applyFont="1" applyBorder="1" applyAlignment="1">
      <alignment horizontal="right" vertical="center" indent="1"/>
    </xf>
    <xf numFmtId="0" fontId="24" fillId="0" borderId="58" xfId="0" applyFont="1" applyBorder="1" applyAlignment="1">
      <alignment horizontal="left" vertical="center" wrapText="1" indent="1" shrinkToFit="1"/>
    </xf>
    <xf numFmtId="0" fontId="24" fillId="0" borderId="24" xfId="0" applyFont="1" applyBorder="1" applyAlignment="1">
      <alignment horizontal="center" vertical="center"/>
    </xf>
    <xf numFmtId="0" fontId="24" fillId="0" borderId="26" xfId="0" applyFont="1" applyBorder="1" applyAlignment="1">
      <alignment horizontal="center" vertical="center"/>
    </xf>
    <xf numFmtId="181" fontId="24" fillId="0" borderId="26" xfId="0" applyNumberFormat="1" applyFont="1" applyBorder="1" applyAlignment="1">
      <alignment horizontal="center" vertical="center"/>
    </xf>
    <xf numFmtId="38" fontId="24" fillId="0" borderId="26" xfId="4" applyFont="1" applyBorder="1" applyAlignment="1">
      <alignment horizontal="right" vertical="center" indent="1"/>
    </xf>
    <xf numFmtId="0" fontId="24" fillId="0" borderId="25" xfId="0" applyFont="1" applyBorder="1" applyAlignment="1">
      <alignment vertical="center" wrapText="1"/>
    </xf>
    <xf numFmtId="0" fontId="25" fillId="0" borderId="53" xfId="0" applyFont="1" applyBorder="1" applyAlignment="1">
      <alignment horizontal="left" vertical="center" wrapText="1" indent="1" shrinkToFit="1"/>
    </xf>
    <xf numFmtId="58" fontId="25" fillId="0" borderId="54" xfId="0" applyNumberFormat="1" applyFont="1" applyBorder="1" applyAlignment="1">
      <alignment horizontal="center" vertical="center"/>
    </xf>
    <xf numFmtId="58" fontId="25" fillId="0" borderId="55" xfId="0" applyNumberFormat="1" applyFont="1" applyBorder="1" applyAlignment="1">
      <alignment horizontal="center" vertical="center"/>
    </xf>
    <xf numFmtId="0" fontId="25" fillId="0" borderId="56" xfId="0" applyFont="1" applyBorder="1" applyAlignment="1">
      <alignment vertical="center" wrapText="1"/>
    </xf>
    <xf numFmtId="0" fontId="24" fillId="0" borderId="52" xfId="0" applyFont="1" applyBorder="1" applyAlignment="1">
      <alignment horizontal="left" vertical="center" indent="1"/>
    </xf>
    <xf numFmtId="0" fontId="24" fillId="0" borderId="34" xfId="0" applyFont="1" applyBorder="1" applyAlignment="1">
      <alignment horizontal="center" vertical="center"/>
    </xf>
    <xf numFmtId="0" fontId="25" fillId="0" borderId="17" xfId="0" applyFont="1" applyBorder="1" applyAlignment="1">
      <alignment horizontal="center" vertical="center"/>
    </xf>
    <xf numFmtId="0" fontId="28" fillId="0" borderId="13" xfId="0" applyFont="1" applyBorder="1">
      <alignment vertical="center"/>
    </xf>
    <xf numFmtId="0" fontId="0" fillId="0" borderId="59" xfId="0" applyBorder="1">
      <alignment vertical="center"/>
    </xf>
    <xf numFmtId="0" fontId="21" fillId="0" borderId="59" xfId="0" applyFont="1" applyBorder="1">
      <alignment vertical="center"/>
    </xf>
    <xf numFmtId="0" fontId="27" fillId="0" borderId="59" xfId="0" applyFont="1" applyBorder="1">
      <alignment vertical="center"/>
    </xf>
    <xf numFmtId="0" fontId="0" fillId="0" borderId="13" xfId="0" applyFill="1" applyBorder="1">
      <alignment vertical="center"/>
    </xf>
    <xf numFmtId="38" fontId="0" fillId="0" borderId="4" xfId="4" applyFont="1" applyBorder="1" applyAlignment="1">
      <alignment vertical="center" shrinkToFit="1"/>
    </xf>
    <xf numFmtId="38" fontId="0" fillId="0" borderId="36" xfId="4" applyFont="1" applyBorder="1" applyAlignment="1">
      <alignment vertical="center" shrinkToFit="1"/>
    </xf>
    <xf numFmtId="38" fontId="0" fillId="0" borderId="4" xfId="4" applyFont="1" applyFill="1" applyBorder="1" applyAlignment="1">
      <alignment vertical="center" shrinkToFit="1"/>
    </xf>
    <xf numFmtId="38" fontId="0" fillId="0" borderId="36" xfId="4" applyFont="1" applyFill="1" applyBorder="1" applyAlignment="1">
      <alignment vertical="center" shrinkToFit="1"/>
    </xf>
    <xf numFmtId="38" fontId="23" fillId="0" borderId="13" xfId="4" applyFont="1" applyBorder="1" applyAlignment="1">
      <alignment vertical="center" shrinkToFit="1"/>
    </xf>
    <xf numFmtId="38" fontId="23" fillId="0" borderId="38" xfId="4" applyFont="1" applyBorder="1" applyAlignment="1">
      <alignment vertical="center" shrinkToFit="1"/>
    </xf>
    <xf numFmtId="38" fontId="23" fillId="0" borderId="13" xfId="4" applyFont="1" applyFill="1" applyBorder="1" applyAlignment="1">
      <alignment vertical="center" shrinkToFit="1"/>
    </xf>
    <xf numFmtId="38" fontId="23" fillId="0" borderId="38" xfId="4" applyFont="1" applyFill="1" applyBorder="1" applyAlignment="1">
      <alignment vertical="center" shrinkToFit="1"/>
    </xf>
    <xf numFmtId="38" fontId="0" fillId="0" borderId="13" xfId="4" applyFont="1" applyBorder="1" applyAlignment="1">
      <alignment vertical="center" shrinkToFit="1"/>
    </xf>
    <xf numFmtId="38" fontId="0" fillId="0" borderId="38" xfId="4" applyFont="1" applyBorder="1" applyAlignment="1">
      <alignment vertical="center" shrinkToFit="1"/>
    </xf>
    <xf numFmtId="38" fontId="0" fillId="2" borderId="13" xfId="4" applyFont="1" applyFill="1" applyBorder="1" applyAlignment="1">
      <alignment vertical="center" shrinkToFit="1"/>
    </xf>
    <xf numFmtId="38" fontId="0" fillId="2" borderId="38" xfId="4" applyFont="1" applyFill="1" applyBorder="1" applyAlignment="1">
      <alignment vertical="center" shrinkToFit="1"/>
    </xf>
    <xf numFmtId="38" fontId="20" fillId="0" borderId="13" xfId="4" applyFont="1" applyFill="1" applyBorder="1" applyAlignment="1">
      <alignment vertical="center" shrinkToFit="1"/>
    </xf>
    <xf numFmtId="38" fontId="20" fillId="0" borderId="38" xfId="4" applyFont="1" applyFill="1" applyBorder="1" applyAlignment="1">
      <alignment vertical="center" shrinkToFit="1"/>
    </xf>
    <xf numFmtId="38" fontId="0" fillId="5" borderId="13" xfId="4" applyFont="1" applyFill="1" applyBorder="1" applyAlignment="1">
      <alignment vertical="center" shrinkToFit="1"/>
    </xf>
    <xf numFmtId="38" fontId="0" fillId="5" borderId="38" xfId="4" applyFont="1" applyFill="1" applyBorder="1" applyAlignment="1">
      <alignment vertical="center" shrinkToFit="1"/>
    </xf>
    <xf numFmtId="38" fontId="0" fillId="0" borderId="13" xfId="4" applyFont="1" applyFill="1" applyBorder="1" applyAlignment="1">
      <alignment vertical="center" shrinkToFit="1"/>
    </xf>
    <xf numFmtId="38" fontId="0" fillId="0" borderId="38" xfId="4" applyFont="1" applyFill="1" applyBorder="1" applyAlignment="1">
      <alignment vertical="center" shrinkToFit="1"/>
    </xf>
    <xf numFmtId="38" fontId="0" fillId="6" borderId="13" xfId="4" applyFont="1" applyFill="1" applyBorder="1" applyAlignment="1">
      <alignment vertical="center" shrinkToFit="1"/>
    </xf>
    <xf numFmtId="38" fontId="0" fillId="6" borderId="38" xfId="4" applyFont="1" applyFill="1" applyBorder="1" applyAlignment="1">
      <alignment vertical="center" shrinkToFit="1"/>
    </xf>
    <xf numFmtId="38" fontId="11" fillId="0" borderId="13" xfId="4" applyFont="1" applyFill="1" applyBorder="1" applyAlignment="1">
      <alignment vertical="center" shrinkToFit="1"/>
    </xf>
    <xf numFmtId="38" fontId="11" fillId="0" borderId="38" xfId="4" applyFont="1" applyFill="1" applyBorder="1" applyAlignment="1">
      <alignment vertical="center" shrinkToFit="1"/>
    </xf>
    <xf numFmtId="38" fontId="0" fillId="4" borderId="13" xfId="4" applyFont="1" applyFill="1" applyBorder="1" applyAlignment="1">
      <alignment vertical="center" shrinkToFit="1"/>
    </xf>
    <xf numFmtId="38" fontId="23" fillId="0" borderId="9" xfId="4" applyFont="1" applyBorder="1" applyAlignment="1">
      <alignment vertical="center" shrinkToFit="1"/>
    </xf>
    <xf numFmtId="38" fontId="23" fillId="0" borderId="37" xfId="4" applyFont="1" applyBorder="1" applyAlignment="1">
      <alignment vertical="center" shrinkToFit="1"/>
    </xf>
    <xf numFmtId="38" fontId="23" fillId="0" borderId="9" xfId="4" applyFont="1" applyFill="1" applyBorder="1" applyAlignment="1">
      <alignment vertical="center" shrinkToFit="1"/>
    </xf>
    <xf numFmtId="38" fontId="23" fillId="0" borderId="37" xfId="4" applyFont="1" applyFill="1" applyBorder="1" applyAlignment="1">
      <alignment vertical="center" shrinkToFit="1"/>
    </xf>
    <xf numFmtId="0" fontId="23" fillId="0" borderId="9" xfId="0" applyFont="1" applyBorder="1" applyAlignment="1">
      <alignment vertical="center" shrinkToFit="1"/>
    </xf>
    <xf numFmtId="0" fontId="23" fillId="0" borderId="37" xfId="0" applyFont="1" applyBorder="1" applyAlignment="1">
      <alignment vertical="center" shrinkToFit="1"/>
    </xf>
    <xf numFmtId="0" fontId="23" fillId="0" borderId="9" xfId="0" applyFont="1" applyFill="1" applyBorder="1" applyAlignment="1">
      <alignment vertical="center" shrinkToFit="1"/>
    </xf>
    <xf numFmtId="0" fontId="23" fillId="0" borderId="37" xfId="0" applyFont="1" applyFill="1" applyBorder="1" applyAlignment="1">
      <alignment vertical="center" shrinkToFit="1"/>
    </xf>
    <xf numFmtId="0" fontId="0" fillId="0" borderId="0" xfId="0" applyAlignment="1">
      <alignment vertical="center" shrinkToFit="1"/>
    </xf>
    <xf numFmtId="0" fontId="18" fillId="0" borderId="0" xfId="0" applyFont="1" applyAlignment="1">
      <alignment vertical="center" shrinkToFit="1"/>
    </xf>
    <xf numFmtId="38" fontId="0" fillId="3" borderId="13" xfId="4" applyFont="1" applyFill="1" applyBorder="1" applyAlignment="1">
      <alignment vertical="center" shrinkToFit="1"/>
    </xf>
    <xf numFmtId="38" fontId="0" fillId="3" borderId="38" xfId="4" applyFont="1" applyFill="1" applyBorder="1" applyAlignment="1">
      <alignment vertical="center" shrinkToFit="1"/>
    </xf>
    <xf numFmtId="38" fontId="29" fillId="0" borderId="13" xfId="4" applyFont="1" applyFill="1" applyBorder="1" applyAlignment="1">
      <alignment vertical="center" shrinkToFit="1"/>
    </xf>
    <xf numFmtId="38" fontId="29" fillId="0" borderId="38" xfId="4" applyFont="1" applyFill="1" applyBorder="1" applyAlignment="1">
      <alignment vertical="center" shrinkToFit="1"/>
    </xf>
    <xf numFmtId="182" fontId="3" fillId="0" borderId="0" xfId="3" applyNumberFormat="1" applyAlignment="1">
      <alignment vertical="center"/>
    </xf>
    <xf numFmtId="179" fontId="3" fillId="0" borderId="0" xfId="5" applyNumberFormat="1" applyFont="1" applyAlignment="1">
      <alignment vertical="center"/>
    </xf>
    <xf numFmtId="182" fontId="3" fillId="0" borderId="31" xfId="3" applyNumberFormat="1" applyBorder="1" applyAlignment="1">
      <alignment vertical="center"/>
    </xf>
    <xf numFmtId="182" fontId="3" fillId="0" borderId="33" xfId="3" applyNumberFormat="1" applyBorder="1" applyAlignment="1">
      <alignment horizontal="right" vertical="center"/>
    </xf>
    <xf numFmtId="182" fontId="3" fillId="0" borderId="62" xfId="3" applyNumberFormat="1" applyBorder="1" applyAlignment="1">
      <alignment horizontal="center" vertical="center"/>
    </xf>
    <xf numFmtId="182" fontId="3" fillId="0" borderId="62" xfId="3" applyNumberFormat="1" applyBorder="1" applyAlignment="1">
      <alignment vertical="center"/>
    </xf>
    <xf numFmtId="182" fontId="3" fillId="0" borderId="63" xfId="3" applyNumberFormat="1" applyBorder="1" applyAlignment="1">
      <alignment vertical="center"/>
    </xf>
    <xf numFmtId="182" fontId="3" fillId="0" borderId="30" xfId="3" applyNumberFormat="1" applyBorder="1" applyAlignment="1">
      <alignment vertical="center"/>
    </xf>
    <xf numFmtId="182" fontId="3" fillId="0" borderId="61" xfId="3" applyNumberFormat="1" applyBorder="1" applyAlignment="1">
      <alignment vertical="center"/>
    </xf>
    <xf numFmtId="182" fontId="3" fillId="0" borderId="64" xfId="3" applyNumberFormat="1" applyBorder="1" applyAlignment="1">
      <alignment horizontal="center" vertical="center"/>
    </xf>
    <xf numFmtId="182" fontId="3" fillId="0" borderId="65" xfId="3" applyNumberFormat="1" applyBorder="1" applyAlignment="1">
      <alignment horizontal="center" vertical="center"/>
    </xf>
    <xf numFmtId="177" fontId="3" fillId="0" borderId="0" xfId="3" applyNumberFormat="1" applyAlignment="1">
      <alignment vertical="center"/>
    </xf>
    <xf numFmtId="182" fontId="3" fillId="0" borderId="67" xfId="3" applyNumberFormat="1" applyBorder="1" applyAlignment="1">
      <alignment horizontal="center" vertical="center"/>
    </xf>
    <xf numFmtId="177" fontId="3" fillId="0" borderId="68" xfId="3" applyNumberFormat="1" applyBorder="1" applyAlignment="1">
      <alignment vertical="center"/>
    </xf>
    <xf numFmtId="177" fontId="3" fillId="0" borderId="69" xfId="3" applyNumberFormat="1" applyBorder="1" applyAlignment="1">
      <alignment vertical="center"/>
    </xf>
    <xf numFmtId="177" fontId="3" fillId="0" borderId="70" xfId="3" applyNumberFormat="1" applyBorder="1" applyAlignment="1">
      <alignment vertical="center"/>
    </xf>
    <xf numFmtId="182" fontId="3" fillId="0" borderId="73" xfId="3" applyNumberFormat="1" applyBorder="1" applyAlignment="1">
      <alignment horizontal="center" vertical="center"/>
    </xf>
    <xf numFmtId="177" fontId="3" fillId="0" borderId="73" xfId="3" applyNumberFormat="1" applyBorder="1" applyAlignment="1">
      <alignment vertical="center"/>
    </xf>
    <xf numFmtId="177" fontId="3" fillId="0" borderId="74" xfId="3" applyNumberFormat="1" applyBorder="1" applyAlignment="1">
      <alignment vertical="center"/>
    </xf>
    <xf numFmtId="182" fontId="3" fillId="0" borderId="75" xfId="3" applyNumberFormat="1" applyBorder="1" applyAlignment="1">
      <alignment horizontal="center" vertical="center"/>
    </xf>
    <xf numFmtId="9" fontId="3" fillId="0" borderId="73" xfId="3" applyNumberFormat="1" applyBorder="1" applyAlignment="1">
      <alignment vertical="center"/>
    </xf>
    <xf numFmtId="9" fontId="3" fillId="0" borderId="76" xfId="3" applyNumberFormat="1" applyBorder="1" applyAlignment="1">
      <alignment vertical="center"/>
    </xf>
    <xf numFmtId="9" fontId="3" fillId="0" borderId="74" xfId="3" applyNumberFormat="1" applyBorder="1" applyAlignment="1">
      <alignment vertical="center"/>
    </xf>
    <xf numFmtId="182" fontId="3" fillId="0" borderId="78" xfId="3" applyNumberFormat="1" applyBorder="1" applyAlignment="1">
      <alignment horizontal="center" vertical="center"/>
    </xf>
    <xf numFmtId="9" fontId="3" fillId="0" borderId="79" xfId="3" applyNumberFormat="1" applyBorder="1" applyAlignment="1">
      <alignment vertical="center"/>
    </xf>
    <xf numFmtId="9" fontId="3" fillId="0" borderId="80" xfId="3" applyNumberFormat="1" applyBorder="1" applyAlignment="1">
      <alignment vertical="center"/>
    </xf>
    <xf numFmtId="9" fontId="3" fillId="0" borderId="81" xfId="3" applyNumberFormat="1" applyBorder="1" applyAlignment="1">
      <alignment vertical="center"/>
    </xf>
    <xf numFmtId="9" fontId="3" fillId="0" borderId="0" xfId="3" applyNumberFormat="1" applyAlignment="1">
      <alignment vertical="center"/>
    </xf>
    <xf numFmtId="176" fontId="5" fillId="0" borderId="0" xfId="2" applyNumberFormat="1" applyFont="1" applyBorder="1" applyAlignment="1">
      <alignment vertical="center"/>
    </xf>
    <xf numFmtId="176" fontId="7" fillId="0" borderId="0" xfId="2" applyNumberFormat="1" applyFont="1" applyBorder="1" applyAlignment="1"/>
    <xf numFmtId="38" fontId="0" fillId="0" borderId="2" xfId="4" applyFont="1" applyFill="1" applyBorder="1" applyAlignment="1">
      <alignment vertical="center" shrinkToFit="1"/>
    </xf>
    <xf numFmtId="38" fontId="23" fillId="0" borderId="15" xfId="4" applyFont="1" applyFill="1" applyBorder="1" applyAlignment="1">
      <alignment vertical="center" shrinkToFit="1"/>
    </xf>
    <xf numFmtId="38" fontId="0" fillId="3" borderId="15" xfId="4" applyFont="1" applyFill="1" applyBorder="1" applyAlignment="1">
      <alignment vertical="center" shrinkToFit="1"/>
    </xf>
    <xf numFmtId="38" fontId="20" fillId="0" borderId="15" xfId="4" applyFont="1" applyFill="1" applyBorder="1" applyAlignment="1">
      <alignment vertical="center" shrinkToFit="1"/>
    </xf>
    <xf numFmtId="38" fontId="0" fillId="0" borderId="15" xfId="4" applyFont="1" applyFill="1" applyBorder="1" applyAlignment="1">
      <alignment vertical="center" shrinkToFit="1"/>
    </xf>
    <xf numFmtId="38" fontId="23" fillId="0" borderId="7" xfId="4" applyFont="1" applyFill="1" applyBorder="1" applyAlignment="1">
      <alignment vertical="center" shrinkToFit="1"/>
    </xf>
    <xf numFmtId="38" fontId="29" fillId="0" borderId="15" xfId="4" applyFont="1" applyFill="1" applyBorder="1" applyAlignment="1">
      <alignment vertical="center" shrinkToFit="1"/>
    </xf>
    <xf numFmtId="0" fontId="23" fillId="0" borderId="7" xfId="0" applyFont="1" applyFill="1" applyBorder="1" applyAlignment="1">
      <alignment vertical="center" shrinkToFit="1"/>
    </xf>
    <xf numFmtId="176" fontId="19" fillId="0" borderId="0" xfId="2" applyNumberFormat="1" applyFont="1" applyBorder="1" applyAlignment="1">
      <alignment vertical="center"/>
    </xf>
    <xf numFmtId="38" fontId="0" fillId="0" borderId="84" xfId="4" applyFont="1" applyFill="1" applyBorder="1" applyAlignment="1">
      <alignment vertical="center" shrinkToFit="1"/>
    </xf>
    <xf numFmtId="38" fontId="23" fillId="0" borderId="85" xfId="4" applyFont="1" applyFill="1" applyBorder="1" applyAlignment="1">
      <alignment vertical="center" shrinkToFit="1"/>
    </xf>
    <xf numFmtId="38" fontId="0" fillId="3" borderId="85" xfId="4" applyFont="1" applyFill="1" applyBorder="1" applyAlignment="1">
      <alignment vertical="center" shrinkToFit="1"/>
    </xf>
    <xf numFmtId="38" fontId="20" fillId="0" borderId="85" xfId="4" applyFont="1" applyFill="1" applyBorder="1" applyAlignment="1">
      <alignment vertical="center" shrinkToFit="1"/>
    </xf>
    <xf numFmtId="38" fontId="0" fillId="0" borderId="85" xfId="4" applyFont="1" applyFill="1" applyBorder="1" applyAlignment="1">
      <alignment vertical="center" shrinkToFit="1"/>
    </xf>
    <xf numFmtId="38" fontId="23" fillId="0" borderId="86" xfId="4" applyFont="1" applyFill="1" applyBorder="1" applyAlignment="1">
      <alignment vertical="center" shrinkToFit="1"/>
    </xf>
    <xf numFmtId="38" fontId="29" fillId="0" borderId="85" xfId="4" applyFont="1" applyFill="1" applyBorder="1" applyAlignment="1">
      <alignment vertical="center" shrinkToFit="1"/>
    </xf>
    <xf numFmtId="0" fontId="23" fillId="0" borderId="87" xfId="0" applyFont="1" applyFill="1" applyBorder="1" applyAlignment="1">
      <alignment vertical="center" shrinkToFit="1"/>
    </xf>
    <xf numFmtId="0" fontId="0" fillId="0" borderId="88" xfId="0" applyBorder="1" applyAlignment="1">
      <alignment vertical="center" shrinkToFit="1"/>
    </xf>
    <xf numFmtId="0" fontId="18" fillId="0" borderId="0" xfId="0" applyFont="1" applyBorder="1" applyAlignment="1">
      <alignment vertical="center" shrinkToFit="1"/>
    </xf>
    <xf numFmtId="176" fontId="7" fillId="7" borderId="3" xfId="2" applyNumberFormat="1" applyFont="1" applyFill="1" applyBorder="1" applyAlignment="1">
      <alignment horizontal="center" vertical="center" wrapText="1"/>
    </xf>
    <xf numFmtId="176" fontId="7" fillId="7" borderId="8" xfId="2" applyNumberFormat="1" applyFont="1" applyFill="1" applyBorder="1" applyAlignment="1">
      <alignment horizontal="center" vertical="center" wrapText="1"/>
    </xf>
    <xf numFmtId="176" fontId="5" fillId="7" borderId="36" xfId="2" applyNumberFormat="1" applyFont="1" applyFill="1" applyBorder="1" applyAlignment="1">
      <alignment horizontal="center" vertical="center" wrapText="1"/>
    </xf>
    <xf numFmtId="176" fontId="5" fillId="7" borderId="31" xfId="2" applyNumberFormat="1" applyFont="1" applyFill="1" applyBorder="1" applyAlignment="1">
      <alignment horizontal="center" vertical="center" wrapText="1"/>
    </xf>
    <xf numFmtId="176" fontId="5" fillId="8" borderId="11" xfId="2" applyNumberFormat="1" applyFont="1" applyFill="1" applyBorder="1" applyAlignment="1">
      <alignment horizontal="center" vertical="center" wrapText="1"/>
    </xf>
    <xf numFmtId="176" fontId="5" fillId="8" borderId="47" xfId="2" applyNumberFormat="1" applyFont="1" applyFill="1" applyBorder="1" applyAlignment="1">
      <alignment horizontal="center" vertical="center" wrapText="1"/>
    </xf>
    <xf numFmtId="176" fontId="5" fillId="8" borderId="48" xfId="2" applyNumberFormat="1" applyFont="1" applyFill="1" applyBorder="1" applyAlignment="1">
      <alignment horizontal="center" vertical="center" wrapText="1"/>
    </xf>
    <xf numFmtId="176" fontId="5" fillId="8" borderId="49" xfId="2" applyNumberFormat="1" applyFont="1" applyFill="1" applyBorder="1" applyAlignment="1">
      <alignment horizontal="center" vertical="center" wrapText="1"/>
    </xf>
    <xf numFmtId="176" fontId="5" fillId="8" borderId="46" xfId="2" applyNumberFormat="1" applyFont="1" applyFill="1" applyBorder="1" applyAlignment="1">
      <alignment horizontal="center" vertical="center" wrapText="1"/>
    </xf>
    <xf numFmtId="176" fontId="5" fillId="8" borderId="50" xfId="2" applyNumberFormat="1" applyFont="1" applyFill="1" applyBorder="1" applyAlignment="1">
      <alignment horizontal="center" vertical="center" wrapText="1"/>
    </xf>
    <xf numFmtId="176" fontId="7" fillId="8" borderId="4" xfId="2" applyNumberFormat="1" applyFont="1" applyFill="1" applyBorder="1" applyAlignment="1">
      <alignment horizontal="center" vertical="center" wrapText="1"/>
    </xf>
    <xf numFmtId="176" fontId="5" fillId="8" borderId="9" xfId="2" applyNumberFormat="1" applyFont="1" applyFill="1" applyBorder="1" applyAlignment="1">
      <alignment horizontal="center" vertical="center" wrapText="1"/>
    </xf>
    <xf numFmtId="176" fontId="7" fillId="8" borderId="36" xfId="2" applyNumberFormat="1" applyFont="1" applyFill="1" applyBorder="1" applyAlignment="1">
      <alignment horizontal="center" vertical="center" wrapText="1"/>
    </xf>
    <xf numFmtId="176" fontId="5" fillId="8" borderId="37" xfId="2" applyNumberFormat="1" applyFont="1" applyFill="1" applyBorder="1" applyAlignment="1">
      <alignment horizontal="center" vertical="center" wrapText="1"/>
    </xf>
    <xf numFmtId="176" fontId="7" fillId="7" borderId="82" xfId="2" applyNumberFormat="1" applyFont="1" applyFill="1" applyBorder="1" applyAlignment="1">
      <alignment horizontal="center" vertical="center" wrapText="1"/>
    </xf>
    <xf numFmtId="176" fontId="7" fillId="7" borderId="83" xfId="2" applyNumberFormat="1" applyFont="1" applyFill="1" applyBorder="1" applyAlignment="1">
      <alignment horizontal="center" vertical="center" wrapText="1"/>
    </xf>
    <xf numFmtId="176" fontId="7" fillId="7" borderId="12" xfId="2" applyNumberFormat="1" applyFont="1" applyFill="1" applyBorder="1" applyAlignment="1">
      <alignment horizontal="center" vertical="center" wrapText="1"/>
    </xf>
    <xf numFmtId="176" fontId="7" fillId="7" borderId="60" xfId="2" applyNumberFormat="1" applyFont="1" applyFill="1" applyBorder="1" applyAlignment="1">
      <alignment horizontal="center" vertical="center" wrapText="1"/>
    </xf>
    <xf numFmtId="176" fontId="7" fillId="8" borderId="2" xfId="2" applyNumberFormat="1" applyFont="1" applyFill="1" applyBorder="1" applyAlignment="1">
      <alignment horizontal="center" vertical="center" wrapText="1"/>
    </xf>
    <xf numFmtId="176" fontId="5" fillId="8" borderId="7" xfId="2" applyNumberFormat="1" applyFont="1" applyFill="1" applyBorder="1" applyAlignment="1">
      <alignment horizontal="center" vertical="center" wrapText="1"/>
    </xf>
    <xf numFmtId="182" fontId="30" fillId="0" borderId="0" xfId="3" applyNumberFormat="1" applyFont="1" applyAlignment="1">
      <alignment horizontal="center" vertical="center"/>
    </xf>
    <xf numFmtId="182" fontId="3" fillId="0" borderId="26" xfId="3" applyNumberFormat="1" applyBorder="1" applyAlignment="1">
      <alignment horizontal="center" vertical="center"/>
    </xf>
    <xf numFmtId="182" fontId="3" fillId="0" borderId="32" xfId="3" applyNumberFormat="1" applyBorder="1" applyAlignment="1">
      <alignment horizontal="center" vertical="center"/>
    </xf>
    <xf numFmtId="182" fontId="3" fillId="0" borderId="31" xfId="3" applyNumberFormat="1" applyBorder="1" applyAlignment="1">
      <alignment horizontal="center" vertical="center"/>
    </xf>
    <xf numFmtId="182" fontId="3" fillId="0" borderId="66" xfId="3" applyNumberFormat="1" applyBorder="1" applyAlignment="1">
      <alignment horizontal="center" vertical="center"/>
    </xf>
    <xf numFmtId="182" fontId="3" fillId="0" borderId="71" xfId="3" applyNumberFormat="1" applyBorder="1" applyAlignment="1">
      <alignment horizontal="center" vertical="center"/>
    </xf>
    <xf numFmtId="182" fontId="3" fillId="0" borderId="72" xfId="3" applyNumberFormat="1" applyBorder="1" applyAlignment="1">
      <alignment horizontal="center" vertical="center"/>
    </xf>
    <xf numFmtId="182" fontId="3" fillId="0" borderId="30" xfId="3" applyNumberFormat="1" applyBorder="1" applyAlignment="1">
      <alignment horizontal="center" vertical="center"/>
    </xf>
    <xf numFmtId="182" fontId="3" fillId="0" borderId="77" xfId="3" applyNumberFormat="1" applyBorder="1" applyAlignment="1">
      <alignment horizontal="center" vertical="center"/>
    </xf>
    <xf numFmtId="176" fontId="5" fillId="0" borderId="11" xfId="2" applyNumberFormat="1" applyFont="1" applyBorder="1" applyAlignment="1">
      <alignment horizontal="left" vertical="center" indent="1"/>
    </xf>
    <xf numFmtId="176" fontId="5" fillId="0" borderId="12" xfId="2" applyNumberFormat="1" applyFont="1" applyBorder="1" applyAlignment="1">
      <alignment horizontal="left" vertical="center" indent="1"/>
    </xf>
    <xf numFmtId="176" fontId="7" fillId="0" borderId="0" xfId="2" applyNumberFormat="1" applyFont="1" applyAlignment="1">
      <alignment horizontal="right"/>
    </xf>
    <xf numFmtId="176" fontId="5" fillId="0" borderId="1" xfId="2" applyNumberFormat="1" applyFont="1" applyBorder="1" applyAlignment="1">
      <alignment horizontal="center" vertical="center" wrapText="1"/>
    </xf>
    <xf numFmtId="176" fontId="5" fillId="0" borderId="2" xfId="2" applyNumberFormat="1" applyFont="1" applyBorder="1" applyAlignment="1">
      <alignment horizontal="center" vertical="center" wrapText="1"/>
    </xf>
    <xf numFmtId="176" fontId="5" fillId="0" borderId="6" xfId="2" applyNumberFormat="1" applyFont="1" applyBorder="1" applyAlignment="1">
      <alignment horizontal="center" vertical="center" wrapText="1"/>
    </xf>
    <xf numFmtId="176" fontId="5" fillId="0" borderId="7" xfId="2" applyNumberFormat="1" applyFont="1" applyBorder="1" applyAlignment="1">
      <alignment horizontal="center" vertical="center" wrapText="1"/>
    </xf>
    <xf numFmtId="176" fontId="7" fillId="0" borderId="4" xfId="2" applyNumberFormat="1" applyFont="1" applyBorder="1" applyAlignment="1">
      <alignment horizontal="center" vertical="center" wrapText="1"/>
    </xf>
    <xf numFmtId="176" fontId="5" fillId="0" borderId="9" xfId="2" applyNumberFormat="1" applyFont="1" applyBorder="1" applyAlignment="1">
      <alignment horizontal="center" vertical="center" wrapText="1"/>
    </xf>
    <xf numFmtId="176" fontId="5" fillId="0" borderId="5" xfId="2" applyNumberFormat="1" applyFont="1" applyBorder="1" applyAlignment="1">
      <alignment horizontal="center" vertical="center" wrapText="1"/>
    </xf>
    <xf numFmtId="176" fontId="5" fillId="0" borderId="10" xfId="2" applyNumberFormat="1" applyFont="1" applyBorder="1" applyAlignment="1">
      <alignment horizontal="center" vertical="center" wrapText="1"/>
    </xf>
    <xf numFmtId="176" fontId="5" fillId="0" borderId="14"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0" borderId="18" xfId="2" applyNumberFormat="1" applyFont="1" applyBorder="1" applyAlignment="1">
      <alignment horizontal="left" vertical="center" indent="1"/>
    </xf>
    <xf numFmtId="176" fontId="5" fillId="0" borderId="19" xfId="2" applyNumberFormat="1" applyFont="1" applyBorder="1" applyAlignment="1">
      <alignment horizontal="left" vertical="center" indent="1"/>
    </xf>
    <xf numFmtId="176" fontId="12" fillId="0" borderId="22" xfId="2" applyNumberFormat="1" applyFont="1" applyBorder="1" applyAlignment="1">
      <alignment horizontal="left" vertical="top" wrapText="1"/>
    </xf>
    <xf numFmtId="176" fontId="9" fillId="0" borderId="28" xfId="2" applyNumberFormat="1" applyFont="1" applyBorder="1" applyAlignment="1">
      <alignment horizontal="left" vertical="top" wrapText="1"/>
    </xf>
    <xf numFmtId="176" fontId="9" fillId="0" borderId="29" xfId="2" applyNumberFormat="1" applyFont="1" applyBorder="1" applyAlignment="1">
      <alignment horizontal="left" vertical="top" wrapText="1"/>
    </xf>
    <xf numFmtId="176" fontId="31" fillId="11" borderId="0" xfId="2" applyNumberFormat="1" applyFont="1" applyFill="1" applyAlignment="1">
      <alignment horizontal="left" vertical="center" shrinkToFit="1"/>
    </xf>
    <xf numFmtId="176" fontId="32" fillId="11" borderId="0" xfId="2" applyNumberFormat="1" applyFont="1" applyFill="1" applyAlignment="1">
      <alignment horizontal="left" vertical="center"/>
    </xf>
    <xf numFmtId="176" fontId="33" fillId="11" borderId="0" xfId="2" applyNumberFormat="1" applyFont="1" applyFill="1" applyAlignment="1">
      <alignment horizontal="center" vertical="center"/>
    </xf>
    <xf numFmtId="0" fontId="34" fillId="11" borderId="0" xfId="0" applyFont="1" applyFill="1">
      <alignment vertical="center"/>
    </xf>
    <xf numFmtId="38" fontId="31" fillId="11" borderId="0" xfId="2" applyFont="1" applyFill="1" applyBorder="1" applyAlignment="1">
      <alignment vertical="center" shrinkToFit="1"/>
    </xf>
    <xf numFmtId="38" fontId="31" fillId="11" borderId="0" xfId="2" applyFont="1" applyFill="1" applyBorder="1" applyAlignment="1">
      <alignment horizontal="right"/>
    </xf>
    <xf numFmtId="176" fontId="31" fillId="11" borderId="0" xfId="2" applyNumberFormat="1" applyFont="1" applyFill="1" applyAlignment="1">
      <alignment horizontal="center" vertical="center"/>
    </xf>
    <xf numFmtId="176" fontId="36" fillId="10" borderId="13" xfId="2" applyNumberFormat="1" applyFont="1" applyFill="1" applyBorder="1" applyAlignment="1">
      <alignment horizontal="center" vertical="center" wrapText="1"/>
    </xf>
    <xf numFmtId="180" fontId="37" fillId="11" borderId="0" xfId="2" applyNumberFormat="1" applyFont="1" applyFill="1" applyAlignment="1">
      <alignment vertical="center" shrinkToFit="1"/>
    </xf>
    <xf numFmtId="178" fontId="31" fillId="11" borderId="0" xfId="5" applyNumberFormat="1" applyFont="1" applyFill="1" applyAlignment="1">
      <alignment vertical="center"/>
    </xf>
    <xf numFmtId="176" fontId="37" fillId="3" borderId="26" xfId="2" applyNumberFormat="1" applyFont="1" applyFill="1" applyBorder="1" applyAlignment="1">
      <alignment horizontal="left" vertical="center" indent="1"/>
    </xf>
    <xf numFmtId="178" fontId="37" fillId="11" borderId="0" xfId="5" applyNumberFormat="1" applyFont="1" applyFill="1" applyAlignment="1">
      <alignment vertical="center"/>
    </xf>
    <xf numFmtId="176" fontId="31" fillId="3" borderId="23" xfId="2" applyNumberFormat="1" applyFont="1" applyFill="1" applyBorder="1" applyAlignment="1">
      <alignment horizontal="center" vertical="center"/>
    </xf>
    <xf numFmtId="178" fontId="37" fillId="11" borderId="0" xfId="5" applyNumberFormat="1" applyFont="1" applyFill="1" applyAlignment="1">
      <alignment vertical="center" wrapText="1"/>
    </xf>
    <xf numFmtId="9" fontId="37" fillId="11" borderId="0" xfId="2" applyNumberFormat="1" applyFont="1" applyFill="1" applyAlignment="1">
      <alignment vertical="center"/>
    </xf>
    <xf numFmtId="176" fontId="31" fillId="3" borderId="32" xfId="2" applyNumberFormat="1" applyFont="1" applyFill="1" applyBorder="1" applyAlignment="1">
      <alignment horizontal="center" vertical="center"/>
    </xf>
    <xf numFmtId="180" fontId="31" fillId="11" borderId="0" xfId="2" applyNumberFormat="1" applyFont="1" applyFill="1" applyAlignment="1">
      <alignment vertical="center"/>
    </xf>
    <xf numFmtId="38" fontId="31" fillId="11" borderId="0" xfId="2" applyFont="1" applyFill="1" applyAlignment="1">
      <alignment vertical="center"/>
    </xf>
    <xf numFmtId="183" fontId="31" fillId="11" borderId="0" xfId="2" applyNumberFormat="1" applyFont="1" applyFill="1" applyAlignment="1">
      <alignment vertical="center" shrinkToFit="1"/>
    </xf>
    <xf numFmtId="0" fontId="40" fillId="11" borderId="0" xfId="0" applyFont="1" applyFill="1">
      <alignment vertical="center"/>
    </xf>
    <xf numFmtId="183" fontId="31" fillId="11" borderId="0" xfId="2" applyNumberFormat="1" applyFont="1" applyFill="1" applyBorder="1" applyAlignment="1">
      <alignment vertical="center"/>
    </xf>
    <xf numFmtId="183" fontId="31" fillId="11" borderId="0" xfId="5" applyNumberFormat="1" applyFont="1" applyFill="1" applyAlignment="1">
      <alignment vertical="center"/>
    </xf>
    <xf numFmtId="176" fontId="36" fillId="10" borderId="32" xfId="2" applyNumberFormat="1" applyFont="1" applyFill="1" applyBorder="1" applyAlignment="1">
      <alignment horizontal="center" vertical="center" wrapText="1"/>
    </xf>
    <xf numFmtId="180" fontId="36" fillId="10" borderId="14" xfId="2" applyNumberFormat="1" applyFont="1" applyFill="1" applyBorder="1" applyAlignment="1">
      <alignment vertical="center"/>
    </xf>
    <xf numFmtId="180" fontId="38" fillId="10" borderId="14" xfId="2" applyNumberFormat="1" applyFont="1" applyFill="1" applyBorder="1" applyAlignment="1">
      <alignment vertical="center"/>
    </xf>
    <xf numFmtId="180" fontId="38" fillId="10" borderId="45" xfId="2" applyNumberFormat="1" applyFont="1" applyFill="1" applyBorder="1" applyAlignment="1">
      <alignment vertical="center"/>
    </xf>
    <xf numFmtId="180" fontId="36" fillId="10" borderId="58" xfId="2" applyNumberFormat="1" applyFont="1" applyFill="1" applyBorder="1" applyAlignment="1">
      <alignment vertical="center"/>
    </xf>
    <xf numFmtId="176" fontId="36" fillId="10" borderId="30" xfId="2" applyNumberFormat="1" applyFont="1" applyFill="1" applyBorder="1" applyAlignment="1">
      <alignment horizontal="center" vertical="center" wrapText="1"/>
    </xf>
    <xf numFmtId="176" fontId="36" fillId="10" borderId="38" xfId="2" applyNumberFormat="1" applyFont="1" applyFill="1" applyBorder="1" applyAlignment="1">
      <alignment horizontal="center" vertical="center" wrapText="1"/>
    </xf>
    <xf numFmtId="176" fontId="37" fillId="3" borderId="38" xfId="2" applyNumberFormat="1" applyFont="1" applyFill="1" applyBorder="1" applyAlignment="1">
      <alignment horizontal="left" vertical="center" indent="1"/>
    </xf>
    <xf numFmtId="176" fontId="31" fillId="0" borderId="38" xfId="2" applyNumberFormat="1" applyFont="1" applyFill="1" applyBorder="1" applyAlignment="1">
      <alignment horizontal="left" vertical="center" indent="1"/>
    </xf>
    <xf numFmtId="176" fontId="31" fillId="11" borderId="38" xfId="2" applyNumberFormat="1" applyFont="1" applyFill="1" applyBorder="1" applyAlignment="1">
      <alignment horizontal="left" vertical="center" indent="1"/>
    </xf>
    <xf numFmtId="176" fontId="31" fillId="11" borderId="31" xfId="2" applyNumberFormat="1" applyFont="1" applyFill="1" applyBorder="1" applyAlignment="1">
      <alignment horizontal="left" vertical="center" indent="1"/>
    </xf>
    <xf numFmtId="176" fontId="35" fillId="5" borderId="39" xfId="2" applyNumberFormat="1" applyFont="1" applyFill="1" applyBorder="1" applyAlignment="1">
      <alignment horizontal="center" vertical="center" wrapText="1"/>
    </xf>
    <xf numFmtId="177" fontId="31" fillId="10" borderId="40" xfId="2" applyNumberFormat="1" applyFont="1" applyFill="1" applyBorder="1" applyAlignment="1">
      <alignment horizontal="right" vertical="center" indent="1"/>
    </xf>
    <xf numFmtId="177" fontId="31" fillId="3" borderId="40" xfId="2" applyNumberFormat="1" applyFont="1" applyFill="1" applyBorder="1" applyAlignment="1">
      <alignment horizontal="right" vertical="center" indent="1"/>
    </xf>
    <xf numFmtId="177" fontId="31" fillId="0" borderId="40" xfId="2" applyNumberFormat="1" applyFont="1" applyFill="1" applyBorder="1" applyAlignment="1">
      <alignment horizontal="right" vertical="center" indent="1"/>
    </xf>
    <xf numFmtId="177" fontId="31" fillId="11" borderId="40" xfId="2" applyNumberFormat="1" applyFont="1" applyFill="1" applyBorder="1" applyAlignment="1">
      <alignment horizontal="right" vertical="center" indent="1"/>
    </xf>
    <xf numFmtId="177" fontId="31" fillId="11" borderId="58" xfId="2" applyNumberFormat="1" applyFont="1" applyFill="1" applyBorder="1" applyAlignment="1">
      <alignment horizontal="right" vertical="center" indent="1"/>
    </xf>
    <xf numFmtId="176" fontId="35" fillId="5" borderId="18" xfId="2" applyNumberFormat="1" applyFont="1" applyFill="1" applyBorder="1" applyAlignment="1">
      <alignment horizontal="center" vertical="center" wrapText="1"/>
    </xf>
    <xf numFmtId="180" fontId="37" fillId="5" borderId="95" xfId="2" applyNumberFormat="1" applyFont="1" applyFill="1" applyBorder="1" applyAlignment="1">
      <alignment vertical="center"/>
    </xf>
    <xf numFmtId="0" fontId="41" fillId="11" borderId="0" xfId="0" applyFont="1" applyFill="1">
      <alignment vertical="center"/>
    </xf>
    <xf numFmtId="177" fontId="31" fillId="10" borderId="97" xfId="2" applyNumberFormat="1" applyFont="1" applyFill="1" applyBorder="1" applyAlignment="1">
      <alignment horizontal="right" vertical="center" indent="1"/>
    </xf>
    <xf numFmtId="177" fontId="31" fillId="10" borderId="98" xfId="2" applyNumberFormat="1" applyFont="1" applyFill="1" applyBorder="1" applyAlignment="1">
      <alignment horizontal="right" vertical="center" indent="1"/>
    </xf>
    <xf numFmtId="177" fontId="31" fillId="3" borderId="99" xfId="2" applyNumberFormat="1" applyFont="1" applyFill="1" applyBorder="1" applyAlignment="1">
      <alignment horizontal="right" vertical="center" indent="1"/>
    </xf>
    <xf numFmtId="177" fontId="31" fillId="3" borderId="89" xfId="2" applyNumberFormat="1" applyFont="1" applyFill="1" applyBorder="1" applyAlignment="1">
      <alignment horizontal="right" vertical="center" indent="1"/>
    </xf>
    <xf numFmtId="177" fontId="31" fillId="10" borderId="99" xfId="2" applyNumberFormat="1" applyFont="1" applyFill="1" applyBorder="1" applyAlignment="1">
      <alignment horizontal="right" vertical="center" indent="1"/>
    </xf>
    <xf numFmtId="177" fontId="31" fillId="10" borderId="89" xfId="2" applyNumberFormat="1" applyFont="1" applyFill="1" applyBorder="1" applyAlignment="1">
      <alignment horizontal="right" vertical="center" indent="1"/>
    </xf>
    <xf numFmtId="178" fontId="39" fillId="12" borderId="100" xfId="5" applyNumberFormat="1" applyFont="1" applyFill="1" applyBorder="1" applyAlignment="1" applyProtection="1">
      <alignment horizontal="right" vertical="center" shrinkToFit="1"/>
      <protection locked="0"/>
    </xf>
    <xf numFmtId="177" fontId="31" fillId="0" borderId="99" xfId="2" applyNumberFormat="1" applyFont="1" applyFill="1" applyBorder="1" applyAlignment="1">
      <alignment horizontal="right" vertical="center" indent="1"/>
    </xf>
    <xf numFmtId="178" fontId="39" fillId="12" borderId="102" xfId="5" applyNumberFormat="1" applyFont="1" applyFill="1" applyBorder="1" applyAlignment="1" applyProtection="1">
      <alignment horizontal="right" vertical="center" shrinkToFit="1"/>
      <protection locked="0"/>
    </xf>
    <xf numFmtId="177" fontId="31" fillId="10" borderId="104" xfId="2" applyNumberFormat="1" applyFont="1" applyFill="1" applyBorder="1" applyAlignment="1">
      <alignment horizontal="right" vertical="center" indent="1"/>
    </xf>
    <xf numFmtId="177" fontId="31" fillId="3" borderId="105" xfId="2" applyNumberFormat="1" applyFont="1" applyFill="1" applyBorder="1" applyAlignment="1">
      <alignment horizontal="right" vertical="center" indent="1"/>
    </xf>
    <xf numFmtId="177" fontId="31" fillId="10" borderId="105" xfId="2" applyNumberFormat="1" applyFont="1" applyFill="1" applyBorder="1" applyAlignment="1">
      <alignment horizontal="right" vertical="center" indent="1"/>
    </xf>
    <xf numFmtId="177" fontId="31" fillId="0" borderId="105" xfId="2" applyNumberFormat="1" applyFont="1" applyFill="1" applyBorder="1" applyAlignment="1">
      <alignment horizontal="right" vertical="center" indent="1"/>
    </xf>
    <xf numFmtId="177" fontId="31" fillId="10" borderId="16" xfId="2" applyNumberFormat="1" applyFont="1" applyFill="1" applyBorder="1" applyAlignment="1">
      <alignment horizontal="right" vertical="center" indent="1"/>
    </xf>
    <xf numFmtId="177" fontId="31" fillId="3" borderId="16" xfId="2" applyNumberFormat="1" applyFont="1" applyFill="1" applyBorder="1" applyAlignment="1">
      <alignment horizontal="right" vertical="center" indent="1"/>
    </xf>
    <xf numFmtId="177" fontId="31" fillId="0" borderId="16" xfId="2" applyNumberFormat="1" applyFont="1" applyFill="1" applyBorder="1" applyAlignment="1">
      <alignment horizontal="right" vertical="center" indent="1"/>
    </xf>
    <xf numFmtId="177" fontId="31" fillId="10" borderId="106" xfId="2" applyNumberFormat="1" applyFont="1" applyFill="1" applyBorder="1" applyAlignment="1">
      <alignment horizontal="right" vertical="center" indent="1"/>
    </xf>
    <xf numFmtId="177" fontId="31" fillId="3" borderId="107" xfId="2" applyNumberFormat="1" applyFont="1" applyFill="1" applyBorder="1" applyAlignment="1">
      <alignment horizontal="right" vertical="center" indent="1"/>
    </xf>
    <xf numFmtId="180" fontId="38" fillId="10" borderId="17" xfId="2" applyNumberFormat="1" applyFont="1" applyFill="1" applyBorder="1" applyAlignment="1">
      <alignment vertical="center"/>
    </xf>
    <xf numFmtId="177" fontId="31" fillId="3" borderId="92" xfId="2" applyNumberFormat="1" applyFont="1" applyFill="1" applyBorder="1" applyAlignment="1">
      <alignment horizontal="right" vertical="center" indent="1"/>
    </xf>
    <xf numFmtId="180" fontId="36" fillId="10" borderId="11" xfId="2" applyNumberFormat="1" applyFont="1" applyFill="1" applyBorder="1" applyAlignment="1">
      <alignment vertical="center"/>
    </xf>
    <xf numFmtId="176" fontId="36" fillId="10" borderId="41" xfId="2" applyNumberFormat="1" applyFont="1" applyFill="1" applyBorder="1" applyAlignment="1">
      <alignment horizontal="center" vertical="center" wrapText="1"/>
    </xf>
    <xf numFmtId="176" fontId="36" fillId="10" borderId="110" xfId="2" applyNumberFormat="1" applyFont="1" applyFill="1" applyBorder="1" applyAlignment="1">
      <alignment horizontal="center" vertical="center" wrapText="1"/>
    </xf>
    <xf numFmtId="176" fontId="37" fillId="3" borderId="111" xfId="2" applyNumberFormat="1" applyFont="1" applyFill="1" applyBorder="1" applyAlignment="1">
      <alignment vertical="center"/>
    </xf>
    <xf numFmtId="176" fontId="37" fillId="3" borderId="37" xfId="2" applyNumberFormat="1" applyFont="1" applyFill="1" applyBorder="1" applyAlignment="1">
      <alignment horizontal="left" vertical="center" indent="1"/>
    </xf>
    <xf numFmtId="176" fontId="31" fillId="3" borderId="112" xfId="2" applyNumberFormat="1" applyFont="1" applyFill="1" applyBorder="1" applyAlignment="1">
      <alignment horizontal="left" vertical="center" indent="1"/>
    </xf>
    <xf numFmtId="176" fontId="31" fillId="3" borderId="111" xfId="2" applyNumberFormat="1" applyFont="1" applyFill="1" applyBorder="1" applyAlignment="1">
      <alignment horizontal="left" vertical="center" indent="1"/>
    </xf>
    <xf numFmtId="176" fontId="31" fillId="11" borderId="0" xfId="2" applyNumberFormat="1" applyFont="1" applyFill="1" applyAlignment="1">
      <alignment horizontal="left" vertical="center"/>
    </xf>
    <xf numFmtId="38" fontId="43" fillId="13" borderId="96" xfId="2" applyFont="1" applyFill="1" applyBorder="1" applyAlignment="1">
      <alignment horizontal="center" vertical="center" wrapText="1"/>
    </xf>
    <xf numFmtId="38" fontId="43" fillId="13" borderId="93" xfId="2" applyFont="1" applyFill="1" applyBorder="1" applyAlignment="1">
      <alignment horizontal="center" vertical="center" wrapText="1"/>
    </xf>
    <xf numFmtId="38" fontId="43" fillId="13" borderId="94" xfId="2" applyFont="1" applyFill="1" applyBorder="1" applyAlignment="1">
      <alignment horizontal="center" vertical="center" wrapText="1"/>
    </xf>
    <xf numFmtId="177" fontId="31" fillId="2" borderId="89" xfId="2" applyNumberFormat="1" applyFont="1" applyFill="1" applyBorder="1" applyAlignment="1">
      <alignment horizontal="right" vertical="center" indent="1"/>
    </xf>
    <xf numFmtId="176" fontId="42" fillId="14" borderId="51" xfId="2" applyNumberFormat="1" applyFont="1" applyFill="1" applyBorder="1" applyAlignment="1">
      <alignment horizontal="center" vertical="center" wrapText="1"/>
    </xf>
    <xf numFmtId="176" fontId="42" fillId="14" borderId="22" xfId="2" applyNumberFormat="1" applyFont="1" applyFill="1" applyBorder="1" applyAlignment="1">
      <alignment horizontal="center" vertical="center" wrapText="1"/>
    </xf>
    <xf numFmtId="9" fontId="31" fillId="11" borderId="38" xfId="2" applyNumberFormat="1" applyFont="1" applyFill="1" applyBorder="1" applyAlignment="1">
      <alignment horizontal="left" vertical="center" indent="1"/>
    </xf>
    <xf numFmtId="178" fontId="31" fillId="0" borderId="42" xfId="2" applyNumberFormat="1" applyFont="1" applyFill="1" applyBorder="1" applyAlignment="1">
      <alignment horizontal="right" vertical="center" indent="1"/>
    </xf>
    <xf numFmtId="178" fontId="31" fillId="0" borderId="38" xfId="2" applyNumberFormat="1" applyFont="1" applyFill="1" applyBorder="1" applyAlignment="1">
      <alignment horizontal="right" vertical="center" indent="1"/>
    </xf>
    <xf numFmtId="178" fontId="39" fillId="11" borderId="99" xfId="5" applyNumberFormat="1" applyFont="1" applyFill="1" applyBorder="1" applyAlignment="1" applyProtection="1">
      <alignment horizontal="right" vertical="center" shrinkToFit="1"/>
      <protection locked="0"/>
    </xf>
    <xf numFmtId="177" fontId="31" fillId="10" borderId="38" xfId="2" applyNumberFormat="1" applyFont="1" applyFill="1" applyBorder="1" applyAlignment="1">
      <alignment horizontal="right" vertical="center" indent="1"/>
    </xf>
    <xf numFmtId="177" fontId="31" fillId="3" borderId="38" xfId="2" applyNumberFormat="1" applyFont="1" applyFill="1" applyBorder="1" applyAlignment="1">
      <alignment horizontal="right" vertical="center" indent="1"/>
    </xf>
    <xf numFmtId="177" fontId="31" fillId="3" borderId="37" xfId="2" applyNumberFormat="1" applyFont="1" applyFill="1" applyBorder="1" applyAlignment="1">
      <alignment horizontal="right" vertical="center" indent="1"/>
    </xf>
    <xf numFmtId="38" fontId="43" fillId="13" borderId="114" xfId="2" applyFont="1" applyFill="1" applyBorder="1" applyAlignment="1">
      <alignment horizontal="center" vertical="center" wrapText="1"/>
    </xf>
    <xf numFmtId="38" fontId="43" fillId="13" borderId="115" xfId="2" applyFont="1" applyFill="1" applyBorder="1" applyAlignment="1">
      <alignment horizontal="center" vertical="center" wrapText="1"/>
    </xf>
    <xf numFmtId="177" fontId="31" fillId="10" borderId="116" xfId="2" applyNumberFormat="1" applyFont="1" applyFill="1" applyBorder="1" applyAlignment="1">
      <alignment horizontal="right" vertical="center" indent="1"/>
    </xf>
    <xf numFmtId="177" fontId="31" fillId="2" borderId="90" xfId="2" applyNumberFormat="1" applyFont="1" applyFill="1" applyBorder="1" applyAlignment="1">
      <alignment horizontal="right" vertical="center" indent="1"/>
    </xf>
    <xf numFmtId="177" fontId="31" fillId="10" borderId="90" xfId="2" applyNumberFormat="1" applyFont="1" applyFill="1" applyBorder="1" applyAlignment="1">
      <alignment horizontal="right" vertical="center" indent="1"/>
    </xf>
    <xf numFmtId="178" fontId="39" fillId="12" borderId="117" xfId="5" applyNumberFormat="1" applyFont="1" applyFill="1" applyBorder="1" applyAlignment="1" applyProtection="1">
      <alignment horizontal="right" vertical="center" shrinkToFit="1"/>
      <protection locked="0"/>
    </xf>
    <xf numFmtId="177" fontId="31" fillId="3" borderId="90" xfId="2" applyNumberFormat="1" applyFont="1" applyFill="1" applyBorder="1" applyAlignment="1">
      <alignment horizontal="right" vertical="center" indent="1"/>
    </xf>
    <xf numFmtId="177" fontId="31" fillId="2" borderId="107" xfId="2" applyNumberFormat="1" applyFont="1" applyFill="1" applyBorder="1" applyAlignment="1">
      <alignment horizontal="right" vertical="center" indent="1"/>
    </xf>
    <xf numFmtId="177" fontId="31" fillId="10" borderId="107" xfId="2" applyNumberFormat="1" applyFont="1" applyFill="1" applyBorder="1" applyAlignment="1">
      <alignment horizontal="right" vertical="center" indent="1"/>
    </xf>
    <xf numFmtId="176" fontId="42" fillId="14" borderId="27" xfId="2" applyNumberFormat="1" applyFont="1" applyFill="1" applyBorder="1" applyAlignment="1">
      <alignment horizontal="center" vertical="center" wrapText="1"/>
    </xf>
    <xf numFmtId="176" fontId="44" fillId="14" borderId="17" xfId="2" applyNumberFormat="1" applyFont="1" applyFill="1" applyBorder="1" applyAlignment="1">
      <alignment horizontal="center" vertical="center" wrapText="1"/>
    </xf>
    <xf numFmtId="176" fontId="44" fillId="14" borderId="29" xfId="2" applyNumberFormat="1" applyFont="1" applyFill="1" applyBorder="1" applyAlignment="1">
      <alignment horizontal="center" vertical="center" wrapText="1"/>
    </xf>
    <xf numFmtId="177" fontId="37" fillId="5" borderId="18" xfId="2" applyNumberFormat="1" applyFont="1" applyFill="1" applyBorder="1" applyAlignment="1">
      <alignment horizontal="right" vertical="center" indent="1" shrinkToFit="1"/>
    </xf>
    <xf numFmtId="177" fontId="37" fillId="5" borderId="21" xfId="2" applyNumberFormat="1" applyFont="1" applyFill="1" applyBorder="1" applyAlignment="1">
      <alignment horizontal="right" vertical="center" indent="1" shrinkToFit="1"/>
    </xf>
    <xf numFmtId="177" fontId="37" fillId="5" borderId="113" xfId="2" applyNumberFormat="1" applyFont="1" applyFill="1" applyBorder="1" applyAlignment="1">
      <alignment horizontal="right" vertical="center" indent="1" shrinkToFit="1"/>
    </xf>
    <xf numFmtId="177" fontId="37" fillId="5" borderId="101" xfId="2" applyNumberFormat="1" applyFont="1" applyFill="1" applyBorder="1" applyAlignment="1">
      <alignment horizontal="right" vertical="center" indent="1" shrinkToFit="1"/>
    </xf>
    <xf numFmtId="177" fontId="37" fillId="5" borderId="118" xfId="2" applyNumberFormat="1" applyFont="1" applyFill="1" applyBorder="1" applyAlignment="1">
      <alignment horizontal="right" vertical="center" indent="1" shrinkToFit="1"/>
    </xf>
    <xf numFmtId="177" fontId="37" fillId="5" borderId="103" xfId="2" applyNumberFormat="1" applyFont="1" applyFill="1" applyBorder="1" applyAlignment="1">
      <alignment horizontal="right" vertical="center" indent="1" shrinkToFit="1"/>
    </xf>
    <xf numFmtId="177" fontId="31" fillId="12" borderId="108" xfId="2" applyNumberFormat="1" applyFont="1" applyFill="1" applyBorder="1" applyAlignment="1">
      <alignment horizontal="right" vertical="center" indent="1"/>
    </xf>
    <xf numFmtId="177" fontId="31" fillId="12" borderId="107" xfId="2" applyNumberFormat="1" applyFont="1" applyFill="1" applyBorder="1" applyAlignment="1">
      <alignment horizontal="right" vertical="center" indent="1"/>
    </xf>
    <xf numFmtId="176" fontId="46" fillId="11" borderId="0" xfId="2" applyNumberFormat="1" applyFont="1" applyFill="1" applyAlignment="1">
      <alignment horizontal="center" vertical="center"/>
    </xf>
    <xf numFmtId="177" fontId="31" fillId="12" borderId="89" xfId="2" applyNumberFormat="1" applyFont="1" applyFill="1" applyBorder="1" applyAlignment="1">
      <alignment horizontal="right" vertical="center" indent="1"/>
    </xf>
    <xf numFmtId="177" fontId="31" fillId="2" borderId="108" xfId="2" applyNumberFormat="1" applyFont="1" applyFill="1" applyBorder="1" applyAlignment="1">
      <alignment horizontal="right" vertical="center" indent="1"/>
    </xf>
    <xf numFmtId="177" fontId="31" fillId="12" borderId="109" xfId="2" applyNumberFormat="1" applyFont="1" applyFill="1" applyBorder="1" applyAlignment="1">
      <alignment horizontal="right" vertical="center" indent="1"/>
    </xf>
    <xf numFmtId="177" fontId="31" fillId="12" borderId="106" xfId="2" applyNumberFormat="1" applyFont="1" applyFill="1" applyBorder="1" applyAlignment="1">
      <alignment horizontal="right" vertical="center" indent="1"/>
    </xf>
    <xf numFmtId="177" fontId="31" fillId="3" borderId="119" xfId="2" applyNumberFormat="1" applyFont="1" applyFill="1" applyBorder="1" applyAlignment="1">
      <alignment horizontal="right" vertical="center" indent="1"/>
    </xf>
    <xf numFmtId="177" fontId="31" fillId="12" borderId="98" xfId="2" applyNumberFormat="1" applyFont="1" applyFill="1" applyBorder="1" applyAlignment="1">
      <alignment horizontal="right" vertical="center" indent="1"/>
    </xf>
    <xf numFmtId="177" fontId="31" fillId="10" borderId="5" xfId="2" applyNumberFormat="1" applyFont="1" applyFill="1" applyBorder="1" applyAlignment="1">
      <alignment horizontal="right" vertical="center" indent="1"/>
    </xf>
    <xf numFmtId="177" fontId="31" fillId="3" borderId="10" xfId="2" applyNumberFormat="1" applyFont="1" applyFill="1" applyBorder="1" applyAlignment="1">
      <alignment horizontal="right" vertical="center" indent="1"/>
    </xf>
    <xf numFmtId="176" fontId="37" fillId="3" borderId="44" xfId="2" applyNumberFormat="1" applyFont="1" applyFill="1" applyBorder="1" applyAlignment="1">
      <alignment vertical="center"/>
    </xf>
    <xf numFmtId="176" fontId="42" fillId="14" borderId="11" xfId="2" applyNumberFormat="1" applyFont="1" applyFill="1" applyBorder="1" applyAlignment="1">
      <alignment horizontal="center" vertical="center" wrapText="1"/>
    </xf>
    <xf numFmtId="176" fontId="44" fillId="14" borderId="49" xfId="2" applyNumberFormat="1" applyFont="1" applyFill="1" applyBorder="1" applyAlignment="1">
      <alignment horizontal="center" vertical="center" wrapText="1"/>
    </xf>
    <xf numFmtId="177" fontId="31" fillId="10" borderId="1" xfId="2" applyNumberFormat="1" applyFont="1" applyFill="1" applyBorder="1" applyAlignment="1">
      <alignment horizontal="right" vertical="center" indent="1"/>
    </xf>
    <xf numFmtId="177" fontId="31" fillId="3" borderId="6" xfId="2" applyNumberFormat="1" applyFont="1" applyFill="1" applyBorder="1" applyAlignment="1">
      <alignment horizontal="right" vertical="center" indent="1"/>
    </xf>
    <xf numFmtId="176" fontId="37" fillId="9" borderId="91" xfId="2" applyNumberFormat="1" applyFont="1" applyFill="1" applyBorder="1" applyAlignment="1">
      <alignment horizontal="center" vertical="center" wrapText="1"/>
    </xf>
    <xf numFmtId="176" fontId="37" fillId="9" borderId="4" xfId="2" applyNumberFormat="1" applyFont="1" applyFill="1" applyBorder="1" applyAlignment="1">
      <alignment horizontal="center" vertical="center" wrapText="1"/>
    </xf>
    <xf numFmtId="176" fontId="37" fillId="9" borderId="36" xfId="2" applyNumberFormat="1" applyFont="1" applyFill="1" applyBorder="1" applyAlignment="1">
      <alignment horizontal="center" vertical="center" wrapText="1"/>
    </xf>
    <xf numFmtId="176" fontId="37" fillId="9" borderId="92" xfId="2" applyNumberFormat="1" applyFont="1" applyFill="1" applyBorder="1" applyAlignment="1">
      <alignment horizontal="center" vertical="center" wrapText="1"/>
    </xf>
    <xf numFmtId="176" fontId="37" fillId="9" borderId="9" xfId="2" applyNumberFormat="1" applyFont="1" applyFill="1" applyBorder="1" applyAlignment="1">
      <alignment horizontal="center" vertical="center" wrapText="1"/>
    </xf>
    <xf numFmtId="176" fontId="37" fillId="9" borderId="37" xfId="2" applyNumberFormat="1" applyFont="1" applyFill="1" applyBorder="1" applyAlignment="1">
      <alignment horizontal="center" vertical="center" wrapText="1"/>
    </xf>
    <xf numFmtId="38" fontId="42" fillId="13" borderId="11" xfId="2" applyFont="1" applyFill="1" applyBorder="1" applyAlignment="1">
      <alignment horizontal="center" vertical="center" shrinkToFit="1"/>
    </xf>
    <xf numFmtId="38" fontId="42" fillId="13" borderId="47" xfId="2" applyFont="1" applyFill="1" applyBorder="1" applyAlignment="1">
      <alignment horizontal="center" vertical="center" shrinkToFit="1"/>
    </xf>
    <xf numFmtId="38" fontId="42" fillId="13" borderId="48" xfId="2" applyFont="1" applyFill="1" applyBorder="1" applyAlignment="1">
      <alignment horizontal="center" vertical="center" shrinkToFit="1"/>
    </xf>
    <xf numFmtId="176" fontId="46" fillId="11" borderId="0" xfId="2" applyNumberFormat="1" applyFont="1" applyFill="1" applyAlignment="1">
      <alignment horizontal="center" vertical="center"/>
    </xf>
  </cellXfs>
  <cellStyles count="9">
    <cellStyle name="パーセント" xfId="5" builtinId="5"/>
    <cellStyle name="ハイパーリンク 2" xfId="1" xr:uid="{00000000-0005-0000-0000-000000000000}"/>
    <cellStyle name="桁区切り" xfId="4" builtinId="6"/>
    <cellStyle name="桁区切り 2" xfId="2" xr:uid="{00000000-0005-0000-0000-000001000000}"/>
    <cellStyle name="標準" xfId="0" builtinId="0"/>
    <cellStyle name="標準 2" xfId="3" xr:uid="{00000000-0005-0000-0000-000003000000}"/>
    <cellStyle name="標準 3" xfId="6" xr:uid="{63D2BEC7-CADB-4D5E-9B73-917907B5783F}"/>
    <cellStyle name="標準 3 2" xfId="7" xr:uid="{D4FB37CD-8E3E-45A6-88AA-97E522070026}"/>
    <cellStyle name="標準 4" xfId="8" xr:uid="{385C8523-2B0C-4040-9512-0B20D4D8AE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C704E-BD7B-432E-AB9C-DAB549822065}">
  <sheetPr>
    <pageSetUpPr fitToPage="1"/>
  </sheetPr>
  <dimension ref="A1:AA130"/>
  <sheetViews>
    <sheetView tabSelected="1" view="pageBreakPreview" topLeftCell="A4" zoomScale="85" zoomScaleNormal="85" zoomScaleSheetLayoutView="85" workbookViewId="0">
      <selection activeCell="N15" sqref="N15"/>
    </sheetView>
  </sheetViews>
  <sheetFormatPr defaultRowHeight="13.5" x14ac:dyDescent="0.4"/>
  <cols>
    <col min="1" max="1" width="1.375" style="284" customWidth="1"/>
    <col min="2" max="2" width="5.625" style="284" customWidth="1"/>
    <col min="3" max="3" width="4.75" style="284" customWidth="1"/>
    <col min="4" max="4" width="53.875" style="284" customWidth="1"/>
    <col min="5" max="6" width="14.125" style="284" customWidth="1"/>
    <col min="7" max="7" width="12.5" style="284" customWidth="1"/>
    <col min="8" max="11" width="10.625" style="284" customWidth="1"/>
    <col min="12" max="12" width="12.5" style="284" customWidth="1"/>
    <col min="13" max="16" width="10.75" style="284" customWidth="1"/>
    <col min="17" max="17" width="12.5" style="284" customWidth="1"/>
    <col min="18" max="21" width="10.75" style="284" customWidth="1"/>
    <col min="22" max="22" width="1.375" style="284" customWidth="1"/>
    <col min="23" max="16384" width="9" style="284"/>
  </cols>
  <sheetData>
    <row r="1" spans="1:27" ht="12.75" customHeight="1" x14ac:dyDescent="0.4">
      <c r="A1" s="281"/>
      <c r="B1" s="350" t="s">
        <v>237</v>
      </c>
      <c r="C1" s="283"/>
      <c r="D1" s="283"/>
      <c r="E1" s="283"/>
      <c r="F1" s="283"/>
      <c r="G1" s="283"/>
      <c r="H1" s="283"/>
      <c r="I1" s="283"/>
      <c r="J1" s="283"/>
      <c r="K1" s="283"/>
      <c r="L1" s="283"/>
      <c r="M1" s="283"/>
      <c r="N1" s="283"/>
      <c r="O1" s="283"/>
      <c r="P1" s="283"/>
      <c r="Q1" s="283"/>
      <c r="R1" s="283"/>
      <c r="S1" s="283"/>
      <c r="T1" s="283"/>
      <c r="U1" s="283"/>
    </row>
    <row r="2" spans="1:27" ht="21.75" customHeight="1" x14ac:dyDescent="0.4">
      <c r="B2" s="407" t="s">
        <v>261</v>
      </c>
      <c r="C2" s="407"/>
      <c r="D2" s="407"/>
      <c r="E2" s="407"/>
      <c r="F2" s="407"/>
      <c r="G2" s="407"/>
      <c r="H2" s="407"/>
      <c r="I2" s="407"/>
      <c r="J2" s="407"/>
      <c r="K2" s="407"/>
      <c r="L2" s="407"/>
      <c r="M2" s="407"/>
      <c r="N2" s="407"/>
      <c r="O2" s="407"/>
      <c r="P2" s="407"/>
      <c r="Q2" s="407"/>
      <c r="R2" s="407"/>
      <c r="S2" s="407"/>
      <c r="T2" s="407"/>
      <c r="U2" s="384"/>
    </row>
    <row r="3" spans="1:27" ht="21.75" customHeight="1" thickBot="1" x14ac:dyDescent="0.2">
      <c r="B3" s="282" t="s">
        <v>247</v>
      </c>
      <c r="G3" s="285"/>
      <c r="H3" s="285"/>
      <c r="I3" s="285"/>
      <c r="J3" s="285"/>
      <c r="K3" s="285"/>
      <c r="L3" s="285"/>
      <c r="M3" s="285"/>
      <c r="N3" s="285"/>
      <c r="O3" s="285"/>
      <c r="P3" s="285"/>
      <c r="Q3" s="286"/>
      <c r="R3" s="286"/>
      <c r="S3" s="286"/>
      <c r="T3" s="286" t="s">
        <v>267</v>
      </c>
      <c r="U3" s="286"/>
    </row>
    <row r="4" spans="1:27" ht="24" customHeight="1" x14ac:dyDescent="0.4">
      <c r="B4" s="398" t="s">
        <v>0</v>
      </c>
      <c r="C4" s="399"/>
      <c r="D4" s="400"/>
      <c r="E4" s="355" t="s">
        <v>244</v>
      </c>
      <c r="F4" s="356" t="s">
        <v>243</v>
      </c>
      <c r="G4" s="404" t="s">
        <v>240</v>
      </c>
      <c r="H4" s="405"/>
      <c r="I4" s="405"/>
      <c r="J4" s="405"/>
      <c r="K4" s="405"/>
      <c r="L4" s="404" t="s">
        <v>241</v>
      </c>
      <c r="M4" s="405"/>
      <c r="N4" s="405"/>
      <c r="O4" s="405"/>
      <c r="P4" s="406"/>
      <c r="Q4" s="404" t="s">
        <v>242</v>
      </c>
      <c r="R4" s="405"/>
      <c r="S4" s="405"/>
      <c r="T4" s="405"/>
      <c r="U4" s="406"/>
    </row>
    <row r="5" spans="1:27" ht="35.25" customHeight="1" thickBot="1" x14ac:dyDescent="0.45">
      <c r="B5" s="401"/>
      <c r="C5" s="402"/>
      <c r="D5" s="403"/>
      <c r="E5" s="374" t="s">
        <v>260</v>
      </c>
      <c r="F5" s="375" t="s">
        <v>260</v>
      </c>
      <c r="G5" s="351" t="s">
        <v>239</v>
      </c>
      <c r="H5" s="352" t="s">
        <v>235</v>
      </c>
      <c r="I5" s="352" t="s">
        <v>234</v>
      </c>
      <c r="J5" s="365" t="s">
        <v>236</v>
      </c>
      <c r="K5" s="365" t="s">
        <v>264</v>
      </c>
      <c r="L5" s="364" t="s">
        <v>239</v>
      </c>
      <c r="M5" s="352" t="s">
        <v>235</v>
      </c>
      <c r="N5" s="352" t="s">
        <v>234</v>
      </c>
      <c r="O5" s="365" t="s">
        <v>236</v>
      </c>
      <c r="P5" s="353" t="s">
        <v>264</v>
      </c>
      <c r="Q5" s="364" t="s">
        <v>239</v>
      </c>
      <c r="R5" s="352" t="s">
        <v>235</v>
      </c>
      <c r="S5" s="352" t="s">
        <v>234</v>
      </c>
      <c r="T5" s="365" t="s">
        <v>236</v>
      </c>
      <c r="U5" s="353" t="s">
        <v>264</v>
      </c>
      <c r="V5" s="287"/>
    </row>
    <row r="6" spans="1:27" ht="18.75" customHeight="1" x14ac:dyDescent="0.4">
      <c r="B6" s="304" t="s">
        <v>226</v>
      </c>
      <c r="C6" s="303"/>
      <c r="D6" s="308"/>
      <c r="E6" s="315">
        <f>SUM(E7:E9)</f>
        <v>330066</v>
      </c>
      <c r="F6" s="336">
        <f t="shared" ref="F6:J6" si="0">SUM(F7:F9)</f>
        <v>329926</v>
      </c>
      <c r="G6" s="332">
        <f>SUM(G7:G9)</f>
        <v>0</v>
      </c>
      <c r="H6" s="324">
        <f t="shared" si="0"/>
        <v>0</v>
      </c>
      <c r="I6" s="324">
        <f t="shared" si="0"/>
        <v>0</v>
      </c>
      <c r="J6" s="366">
        <f t="shared" si="0"/>
        <v>0</v>
      </c>
      <c r="K6" s="366">
        <f t="shared" ref="K6" si="1">SUM(K7:K9)</f>
        <v>0</v>
      </c>
      <c r="L6" s="323">
        <f>SUM(L7:L9)</f>
        <v>0</v>
      </c>
      <c r="M6" s="324">
        <f t="shared" ref="M6:P6" si="2">SUM(M7:M9)</f>
        <v>0</v>
      </c>
      <c r="N6" s="324">
        <f t="shared" si="2"/>
        <v>0</v>
      </c>
      <c r="O6" s="366">
        <f t="shared" si="2"/>
        <v>0</v>
      </c>
      <c r="P6" s="339">
        <f t="shared" si="2"/>
        <v>0</v>
      </c>
      <c r="Q6" s="323">
        <f>SUM(Q7:Q9)</f>
        <v>0</v>
      </c>
      <c r="R6" s="324">
        <f t="shared" ref="R6:U6" si="3">SUM(R7:R9)</f>
        <v>0</v>
      </c>
      <c r="S6" s="324">
        <f t="shared" si="3"/>
        <v>0</v>
      </c>
      <c r="T6" s="366">
        <f t="shared" si="3"/>
        <v>0</v>
      </c>
      <c r="U6" s="339">
        <f t="shared" si="3"/>
        <v>0</v>
      </c>
    </row>
    <row r="7" spans="1:27" ht="18.75" customHeight="1" x14ac:dyDescent="0.4">
      <c r="A7" s="289"/>
      <c r="B7" s="305"/>
      <c r="C7" s="310" t="s">
        <v>245</v>
      </c>
      <c r="D7" s="346"/>
      <c r="E7" s="316">
        <v>0</v>
      </c>
      <c r="F7" s="337">
        <v>0</v>
      </c>
      <c r="G7" s="333">
        <f>SUM(H7:K7)</f>
        <v>0</v>
      </c>
      <c r="H7" s="354"/>
      <c r="I7" s="354"/>
      <c r="J7" s="367"/>
      <c r="K7" s="367"/>
      <c r="L7" s="325">
        <f>SUM(M7:P7)</f>
        <v>0</v>
      </c>
      <c r="M7" s="354"/>
      <c r="N7" s="354"/>
      <c r="O7" s="367"/>
      <c r="P7" s="371"/>
      <c r="Q7" s="325">
        <f>SUM(R7:U7)</f>
        <v>0</v>
      </c>
      <c r="R7" s="354"/>
      <c r="S7" s="354"/>
      <c r="T7" s="367"/>
      <c r="U7" s="371"/>
    </row>
    <row r="8" spans="1:27" ht="18.75" customHeight="1" x14ac:dyDescent="0.4">
      <c r="A8" s="289"/>
      <c r="B8" s="305"/>
      <c r="C8" s="310" t="s">
        <v>253</v>
      </c>
      <c r="D8" s="346"/>
      <c r="E8" s="316">
        <v>324682</v>
      </c>
      <c r="F8" s="337">
        <v>322587</v>
      </c>
      <c r="G8" s="333">
        <f t="shared" ref="G8:G9" si="4">SUM(H8:K8)</f>
        <v>0</v>
      </c>
      <c r="H8" s="354"/>
      <c r="I8" s="354"/>
      <c r="J8" s="367"/>
      <c r="K8" s="367"/>
      <c r="L8" s="325">
        <f t="shared" ref="L8:L9" si="5">SUM(M8:P8)</f>
        <v>0</v>
      </c>
      <c r="M8" s="354"/>
      <c r="N8" s="354"/>
      <c r="O8" s="367"/>
      <c r="P8" s="371"/>
      <c r="Q8" s="325">
        <f t="shared" ref="Q8:Q9" si="6">SUM(R8:U8)</f>
        <v>0</v>
      </c>
      <c r="R8" s="354"/>
      <c r="S8" s="354"/>
      <c r="T8" s="367"/>
      <c r="U8" s="371"/>
    </row>
    <row r="9" spans="1:27" ht="18.75" customHeight="1" x14ac:dyDescent="0.4">
      <c r="A9" s="289"/>
      <c r="B9" s="306"/>
      <c r="C9" s="310" t="s">
        <v>254</v>
      </c>
      <c r="D9" s="349"/>
      <c r="E9" s="316">
        <v>5384</v>
      </c>
      <c r="F9" s="337">
        <v>7339</v>
      </c>
      <c r="G9" s="333">
        <f t="shared" si="4"/>
        <v>0</v>
      </c>
      <c r="H9" s="354"/>
      <c r="I9" s="354"/>
      <c r="J9" s="367"/>
      <c r="K9" s="367"/>
      <c r="L9" s="325">
        <f t="shared" si="5"/>
        <v>0</v>
      </c>
      <c r="M9" s="354"/>
      <c r="N9" s="354"/>
      <c r="O9" s="367"/>
      <c r="P9" s="371"/>
      <c r="Q9" s="325">
        <f t="shared" si="6"/>
        <v>0</v>
      </c>
      <c r="R9" s="354"/>
      <c r="S9" s="354"/>
      <c r="T9" s="367"/>
      <c r="U9" s="371"/>
      <c r="V9" s="290"/>
    </row>
    <row r="10" spans="1:27" ht="18.75" customHeight="1" x14ac:dyDescent="0.4">
      <c r="B10" s="307" t="s">
        <v>227</v>
      </c>
      <c r="C10" s="288"/>
      <c r="D10" s="309"/>
      <c r="E10" s="315">
        <f>E11+E13+E16+E22+E25</f>
        <v>334747</v>
      </c>
      <c r="F10" s="336">
        <f t="shared" ref="F10:J10" si="7">F11+F13+F16+F22+F25</f>
        <v>351409</v>
      </c>
      <c r="G10" s="334">
        <f>G11+G13+G16+G22+G25</f>
        <v>0</v>
      </c>
      <c r="H10" s="328">
        <f t="shared" si="7"/>
        <v>0</v>
      </c>
      <c r="I10" s="328">
        <f t="shared" si="7"/>
        <v>0</v>
      </c>
      <c r="J10" s="368">
        <f t="shared" si="7"/>
        <v>0</v>
      </c>
      <c r="K10" s="368">
        <f t="shared" ref="K10" si="8">K11+K13+K16+K22+K25</f>
        <v>0</v>
      </c>
      <c r="L10" s="327">
        <f>L11+L13+L16+L22+L25</f>
        <v>0</v>
      </c>
      <c r="M10" s="328">
        <f t="shared" ref="M10:P10" si="9">M11+M13+M16+M22+M25</f>
        <v>0</v>
      </c>
      <c r="N10" s="328">
        <f t="shared" si="9"/>
        <v>0</v>
      </c>
      <c r="O10" s="368">
        <f t="shared" si="9"/>
        <v>0</v>
      </c>
      <c r="P10" s="372">
        <f t="shared" si="9"/>
        <v>0</v>
      </c>
      <c r="Q10" s="327">
        <f>Q11+Q13+Q16+Q22+Q25</f>
        <v>0</v>
      </c>
      <c r="R10" s="328">
        <f t="shared" ref="R10:U10" si="10">R11+R13+R16+R22+R25</f>
        <v>0</v>
      </c>
      <c r="S10" s="328">
        <f t="shared" si="10"/>
        <v>0</v>
      </c>
      <c r="T10" s="368">
        <f t="shared" si="10"/>
        <v>0</v>
      </c>
      <c r="U10" s="372">
        <f t="shared" si="10"/>
        <v>0</v>
      </c>
    </row>
    <row r="11" spans="1:27" ht="18.75" customHeight="1" x14ac:dyDescent="0.4">
      <c r="A11" s="289"/>
      <c r="B11" s="305"/>
      <c r="C11" s="291" t="s">
        <v>2</v>
      </c>
      <c r="D11" s="310"/>
      <c r="E11" s="316">
        <v>88547</v>
      </c>
      <c r="F11" s="337">
        <v>88812</v>
      </c>
      <c r="G11" s="333">
        <f>SUM(H11:K11)</f>
        <v>0</v>
      </c>
      <c r="H11" s="354"/>
      <c r="I11" s="354"/>
      <c r="J11" s="367"/>
      <c r="K11" s="367"/>
      <c r="L11" s="325">
        <f>SUM(M11:P11)</f>
        <v>0</v>
      </c>
      <c r="M11" s="354"/>
      <c r="N11" s="354"/>
      <c r="O11" s="367"/>
      <c r="P11" s="371"/>
      <c r="Q11" s="325">
        <f>SUM(R11:U11)</f>
        <v>0</v>
      </c>
      <c r="R11" s="354"/>
      <c r="S11" s="354"/>
      <c r="T11" s="367"/>
      <c r="U11" s="371"/>
      <c r="V11" s="292"/>
    </row>
    <row r="12" spans="1:27" ht="18.75" customHeight="1" x14ac:dyDescent="0.4">
      <c r="A12" s="289"/>
      <c r="B12" s="305"/>
      <c r="C12" s="293"/>
      <c r="D12" s="357" t="s">
        <v>222</v>
      </c>
      <c r="E12" s="358">
        <f>E11/E8</f>
        <v>0.2727191528942165</v>
      </c>
      <c r="F12" s="359">
        <f>F11/F8</f>
        <v>0.27531177635800574</v>
      </c>
      <c r="G12" s="360" t="e">
        <f>G11/G8</f>
        <v>#DIV/0!</v>
      </c>
      <c r="H12" s="329"/>
      <c r="I12" s="329"/>
      <c r="J12" s="369"/>
      <c r="K12" s="369"/>
      <c r="L12" s="360" t="e">
        <f>L11/L8</f>
        <v>#DIV/0!</v>
      </c>
      <c r="M12" s="329"/>
      <c r="N12" s="329"/>
      <c r="O12" s="369"/>
      <c r="P12" s="331"/>
      <c r="Q12" s="360" t="e">
        <f>Q11/Q8</f>
        <v>#DIV/0!</v>
      </c>
      <c r="R12" s="329"/>
      <c r="S12" s="329"/>
      <c r="T12" s="369"/>
      <c r="U12" s="331"/>
      <c r="V12" s="294"/>
    </row>
    <row r="13" spans="1:27" ht="18.75" customHeight="1" x14ac:dyDescent="0.4">
      <c r="A13" s="289"/>
      <c r="B13" s="305"/>
      <c r="C13" s="291" t="s">
        <v>221</v>
      </c>
      <c r="D13" s="310"/>
      <c r="E13" s="316">
        <f>SUM(E14:E15)</f>
        <v>132975</v>
      </c>
      <c r="F13" s="337">
        <f>SUM(F14:F15)</f>
        <v>140956</v>
      </c>
      <c r="G13" s="333">
        <f>SUM(H13:K13)</f>
        <v>0</v>
      </c>
      <c r="H13" s="326">
        <f t="shared" ref="H13:J13" si="11">SUM(H14:H15)</f>
        <v>0</v>
      </c>
      <c r="I13" s="326">
        <f t="shared" si="11"/>
        <v>0</v>
      </c>
      <c r="J13" s="370">
        <f t="shared" si="11"/>
        <v>0</v>
      </c>
      <c r="K13" s="370">
        <f t="shared" ref="K13" si="12">SUM(K14:K15)</f>
        <v>0</v>
      </c>
      <c r="L13" s="325">
        <f>SUM(M13:P13)</f>
        <v>0</v>
      </c>
      <c r="M13" s="326">
        <f t="shared" ref="M13:P13" si="13">SUM(M14:M15)</f>
        <v>0</v>
      </c>
      <c r="N13" s="326">
        <f t="shared" si="13"/>
        <v>0</v>
      </c>
      <c r="O13" s="370">
        <f t="shared" si="13"/>
        <v>0</v>
      </c>
      <c r="P13" s="340">
        <f t="shared" si="13"/>
        <v>0</v>
      </c>
      <c r="Q13" s="325">
        <f>SUM(R13:U13)</f>
        <v>0</v>
      </c>
      <c r="R13" s="326">
        <f t="shared" ref="R13:U13" si="14">SUM(R14:R15)</f>
        <v>0</v>
      </c>
      <c r="S13" s="326">
        <f t="shared" si="14"/>
        <v>0</v>
      </c>
      <c r="T13" s="370">
        <f t="shared" si="14"/>
        <v>0</v>
      </c>
      <c r="U13" s="340">
        <f t="shared" si="14"/>
        <v>0</v>
      </c>
      <c r="V13" s="295"/>
      <c r="W13" s="295"/>
      <c r="X13" s="295"/>
      <c r="Y13" s="295"/>
      <c r="Z13" s="295"/>
      <c r="AA13" s="295"/>
    </row>
    <row r="14" spans="1:27" ht="18.75" customHeight="1" x14ac:dyDescent="0.4">
      <c r="A14" s="289"/>
      <c r="B14" s="305"/>
      <c r="C14" s="293"/>
      <c r="D14" s="311" t="s">
        <v>229</v>
      </c>
      <c r="E14" s="317">
        <v>119297</v>
      </c>
      <c r="F14" s="338">
        <v>124320</v>
      </c>
      <c r="G14" s="335">
        <f>SUM(H14:K14)</f>
        <v>0</v>
      </c>
      <c r="H14" s="354"/>
      <c r="I14" s="354"/>
      <c r="J14" s="367"/>
      <c r="K14" s="367"/>
      <c r="L14" s="330">
        <f>SUM(M14:P14)</f>
        <v>0</v>
      </c>
      <c r="M14" s="354"/>
      <c r="N14" s="354"/>
      <c r="O14" s="367"/>
      <c r="P14" s="371"/>
      <c r="Q14" s="330">
        <f>SUM(R14:U14)</f>
        <v>0</v>
      </c>
      <c r="R14" s="354"/>
      <c r="S14" s="354"/>
      <c r="T14" s="367"/>
      <c r="U14" s="371"/>
      <c r="V14" s="290"/>
    </row>
    <row r="15" spans="1:27" ht="18.75" customHeight="1" x14ac:dyDescent="0.4">
      <c r="A15" s="289"/>
      <c r="B15" s="305"/>
      <c r="C15" s="296"/>
      <c r="D15" s="311" t="s">
        <v>230</v>
      </c>
      <c r="E15" s="317">
        <v>13678</v>
      </c>
      <c r="F15" s="338">
        <v>16636</v>
      </c>
      <c r="G15" s="335">
        <f>SUM(H15:K15)</f>
        <v>0</v>
      </c>
      <c r="H15" s="354"/>
      <c r="I15" s="354"/>
      <c r="J15" s="367"/>
      <c r="K15" s="367"/>
      <c r="L15" s="330">
        <f>SUM(M15:P15)</f>
        <v>0</v>
      </c>
      <c r="M15" s="354"/>
      <c r="N15" s="354"/>
      <c r="O15" s="367"/>
      <c r="P15" s="371"/>
      <c r="Q15" s="330">
        <f>SUM(R15:U15)</f>
        <v>0</v>
      </c>
      <c r="R15" s="354"/>
      <c r="S15" s="354"/>
      <c r="T15" s="367"/>
      <c r="U15" s="371"/>
      <c r="V15" s="290"/>
    </row>
    <row r="16" spans="1:27" ht="18.75" customHeight="1" x14ac:dyDescent="0.4">
      <c r="A16" s="289"/>
      <c r="B16" s="305"/>
      <c r="C16" s="291" t="s">
        <v>225</v>
      </c>
      <c r="D16" s="310"/>
      <c r="E16" s="316">
        <f>SUM(E17:E21)</f>
        <v>83751</v>
      </c>
      <c r="F16" s="337">
        <f>SUM(F17:F21)</f>
        <v>90880</v>
      </c>
      <c r="G16" s="333">
        <f>SUM(H16:K16)</f>
        <v>0</v>
      </c>
      <c r="H16" s="326">
        <f t="shared" ref="H16:J16" si="15">SUM(H17:H21)</f>
        <v>0</v>
      </c>
      <c r="I16" s="326">
        <f t="shared" si="15"/>
        <v>0</v>
      </c>
      <c r="J16" s="370">
        <f t="shared" si="15"/>
        <v>0</v>
      </c>
      <c r="K16" s="370">
        <f t="shared" ref="K16" si="16">SUM(K17:K21)</f>
        <v>0</v>
      </c>
      <c r="L16" s="325">
        <f>SUM(M16:P16)</f>
        <v>0</v>
      </c>
      <c r="M16" s="326">
        <f t="shared" ref="M16:P16" si="17">SUM(M17:M21)</f>
        <v>0</v>
      </c>
      <c r="N16" s="326">
        <f t="shared" si="17"/>
        <v>0</v>
      </c>
      <c r="O16" s="370">
        <f t="shared" si="17"/>
        <v>0</v>
      </c>
      <c r="P16" s="340">
        <f t="shared" si="17"/>
        <v>0</v>
      </c>
      <c r="Q16" s="325">
        <f>SUM(R16:U16)</f>
        <v>0</v>
      </c>
      <c r="R16" s="326">
        <f t="shared" ref="R16:U16" si="18">SUM(R17:R21)</f>
        <v>0</v>
      </c>
      <c r="S16" s="326">
        <f t="shared" si="18"/>
        <v>0</v>
      </c>
      <c r="T16" s="370">
        <f t="shared" si="18"/>
        <v>0</v>
      </c>
      <c r="U16" s="340">
        <f t="shared" si="18"/>
        <v>0</v>
      </c>
      <c r="V16" s="295"/>
      <c r="W16" s="295"/>
      <c r="X16" s="295"/>
      <c r="Y16" s="295"/>
      <c r="Z16" s="295"/>
      <c r="AA16" s="295"/>
    </row>
    <row r="17" spans="1:27" ht="18.75" customHeight="1" x14ac:dyDescent="0.4">
      <c r="A17" s="289"/>
      <c r="B17" s="305"/>
      <c r="C17" s="293"/>
      <c r="D17" s="312" t="s">
        <v>231</v>
      </c>
      <c r="E17" s="318">
        <v>11070</v>
      </c>
      <c r="F17" s="338">
        <v>11092</v>
      </c>
      <c r="G17" s="335">
        <f t="shared" ref="G17:G21" si="19">SUM(H17:K17)</f>
        <v>0</v>
      </c>
      <c r="H17" s="354"/>
      <c r="I17" s="354"/>
      <c r="J17" s="367"/>
      <c r="K17" s="367"/>
      <c r="L17" s="330">
        <f t="shared" ref="L17:L21" si="20">SUM(M17:P17)</f>
        <v>0</v>
      </c>
      <c r="M17" s="354"/>
      <c r="N17" s="354"/>
      <c r="O17" s="367"/>
      <c r="P17" s="371"/>
      <c r="Q17" s="330">
        <f t="shared" ref="Q17:Q21" si="21">SUM(R17:U17)</f>
        <v>0</v>
      </c>
      <c r="R17" s="354"/>
      <c r="S17" s="354"/>
      <c r="T17" s="367"/>
      <c r="U17" s="371"/>
      <c r="V17" s="290"/>
    </row>
    <row r="18" spans="1:27" ht="18.75" customHeight="1" x14ac:dyDescent="0.4">
      <c r="A18" s="289"/>
      <c r="B18" s="305"/>
      <c r="C18" s="293"/>
      <c r="D18" s="311" t="s">
        <v>228</v>
      </c>
      <c r="E18" s="317">
        <v>53515</v>
      </c>
      <c r="F18" s="338">
        <v>59745</v>
      </c>
      <c r="G18" s="335">
        <f t="shared" si="19"/>
        <v>0</v>
      </c>
      <c r="H18" s="354"/>
      <c r="I18" s="354"/>
      <c r="J18" s="367"/>
      <c r="K18" s="367"/>
      <c r="L18" s="330">
        <f t="shared" si="20"/>
        <v>0</v>
      </c>
      <c r="M18" s="354"/>
      <c r="N18" s="354"/>
      <c r="O18" s="367"/>
      <c r="P18" s="371"/>
      <c r="Q18" s="330">
        <f t="shared" si="21"/>
        <v>0</v>
      </c>
      <c r="R18" s="354"/>
      <c r="S18" s="354"/>
      <c r="T18" s="367"/>
      <c r="U18" s="371"/>
      <c r="V18" s="290"/>
    </row>
    <row r="19" spans="1:27" ht="18.75" customHeight="1" x14ac:dyDescent="0.4">
      <c r="A19" s="289"/>
      <c r="B19" s="305"/>
      <c r="C19" s="293"/>
      <c r="D19" s="312" t="s">
        <v>232</v>
      </c>
      <c r="E19" s="318">
        <v>5939</v>
      </c>
      <c r="F19" s="338">
        <v>5837</v>
      </c>
      <c r="G19" s="335">
        <f t="shared" si="19"/>
        <v>0</v>
      </c>
      <c r="H19" s="354"/>
      <c r="I19" s="354"/>
      <c r="J19" s="367"/>
      <c r="K19" s="367"/>
      <c r="L19" s="330">
        <f t="shared" si="20"/>
        <v>0</v>
      </c>
      <c r="M19" s="354"/>
      <c r="N19" s="354"/>
      <c r="O19" s="367"/>
      <c r="P19" s="371"/>
      <c r="Q19" s="330">
        <f t="shared" si="21"/>
        <v>0</v>
      </c>
      <c r="R19" s="354"/>
      <c r="S19" s="354"/>
      <c r="T19" s="367"/>
      <c r="U19" s="371"/>
      <c r="V19" s="290"/>
    </row>
    <row r="20" spans="1:27" ht="18.75" customHeight="1" x14ac:dyDescent="0.4">
      <c r="A20" s="289"/>
      <c r="B20" s="305"/>
      <c r="C20" s="293"/>
      <c r="D20" s="312" t="s">
        <v>38</v>
      </c>
      <c r="E20" s="318">
        <v>627</v>
      </c>
      <c r="F20" s="338">
        <v>580</v>
      </c>
      <c r="G20" s="335">
        <f t="shared" si="19"/>
        <v>0</v>
      </c>
      <c r="H20" s="354"/>
      <c r="I20" s="354"/>
      <c r="J20" s="367"/>
      <c r="K20" s="367"/>
      <c r="L20" s="330">
        <f t="shared" si="20"/>
        <v>0</v>
      </c>
      <c r="M20" s="354"/>
      <c r="N20" s="354"/>
      <c r="O20" s="367"/>
      <c r="P20" s="371"/>
      <c r="Q20" s="330">
        <f t="shared" si="21"/>
        <v>0</v>
      </c>
      <c r="R20" s="354"/>
      <c r="S20" s="354"/>
      <c r="T20" s="367"/>
      <c r="U20" s="371"/>
      <c r="V20" s="290"/>
    </row>
    <row r="21" spans="1:27" ht="18.75" customHeight="1" x14ac:dyDescent="0.4">
      <c r="A21" s="289"/>
      <c r="B21" s="305"/>
      <c r="C21" s="293"/>
      <c r="D21" s="312" t="s">
        <v>40</v>
      </c>
      <c r="E21" s="318">
        <v>12600</v>
      </c>
      <c r="F21" s="338">
        <v>13626</v>
      </c>
      <c r="G21" s="335">
        <f t="shared" si="19"/>
        <v>0</v>
      </c>
      <c r="H21" s="354"/>
      <c r="I21" s="354"/>
      <c r="J21" s="367"/>
      <c r="K21" s="367"/>
      <c r="L21" s="330">
        <f t="shared" si="20"/>
        <v>0</v>
      </c>
      <c r="M21" s="354"/>
      <c r="N21" s="354"/>
      <c r="O21" s="367"/>
      <c r="P21" s="371"/>
      <c r="Q21" s="330">
        <f t="shared" si="21"/>
        <v>0</v>
      </c>
      <c r="R21" s="354"/>
      <c r="S21" s="354"/>
      <c r="T21" s="367"/>
      <c r="U21" s="371"/>
      <c r="V21" s="290"/>
    </row>
    <row r="22" spans="1:27" ht="18.75" customHeight="1" x14ac:dyDescent="0.4">
      <c r="A22" s="289"/>
      <c r="B22" s="305"/>
      <c r="C22" s="291" t="s">
        <v>223</v>
      </c>
      <c r="D22" s="310"/>
      <c r="E22" s="316">
        <f>SUM(E23:E24)</f>
        <v>7265</v>
      </c>
      <c r="F22" s="337">
        <f>SUM(F23:F24)</f>
        <v>6978</v>
      </c>
      <c r="G22" s="333">
        <f>SUM(H22:K22)</f>
        <v>0</v>
      </c>
      <c r="H22" s="326">
        <f t="shared" ref="H22:J22" si="22">SUM(H23:H24)</f>
        <v>0</v>
      </c>
      <c r="I22" s="326">
        <f t="shared" si="22"/>
        <v>0</v>
      </c>
      <c r="J22" s="370">
        <f t="shared" si="22"/>
        <v>0</v>
      </c>
      <c r="K22" s="370">
        <f t="shared" ref="K22" si="23">SUM(K23:K24)</f>
        <v>0</v>
      </c>
      <c r="L22" s="325">
        <f>SUM(M22:P22)</f>
        <v>0</v>
      </c>
      <c r="M22" s="326">
        <f t="shared" ref="M22:P22" si="24">SUM(M23:M24)</f>
        <v>0</v>
      </c>
      <c r="N22" s="326">
        <f t="shared" si="24"/>
        <v>0</v>
      </c>
      <c r="O22" s="370">
        <f t="shared" si="24"/>
        <v>0</v>
      </c>
      <c r="P22" s="340">
        <f t="shared" si="24"/>
        <v>0</v>
      </c>
      <c r="Q22" s="325">
        <f>SUM(R22:U22)</f>
        <v>0</v>
      </c>
      <c r="R22" s="326">
        <f t="shared" ref="R22:U22" si="25">SUM(R23:R24)</f>
        <v>0</v>
      </c>
      <c r="S22" s="326">
        <f t="shared" si="25"/>
        <v>0</v>
      </c>
      <c r="T22" s="370">
        <f t="shared" si="25"/>
        <v>0</v>
      </c>
      <c r="U22" s="340">
        <f t="shared" si="25"/>
        <v>0</v>
      </c>
      <c r="V22" s="295"/>
      <c r="W22" s="295"/>
      <c r="X22" s="295"/>
      <c r="Y22" s="295"/>
      <c r="Z22" s="295"/>
      <c r="AA22" s="295"/>
    </row>
    <row r="23" spans="1:27" ht="18.75" customHeight="1" x14ac:dyDescent="0.4">
      <c r="A23" s="289"/>
      <c r="B23" s="305"/>
      <c r="C23" s="293"/>
      <c r="D23" s="312" t="s">
        <v>21</v>
      </c>
      <c r="E23" s="318">
        <v>1799</v>
      </c>
      <c r="F23" s="338">
        <v>1440</v>
      </c>
      <c r="G23" s="335">
        <f t="shared" ref="G23:G24" si="26">SUM(H23:K23)</f>
        <v>0</v>
      </c>
      <c r="H23" s="354"/>
      <c r="I23" s="354"/>
      <c r="J23" s="367"/>
      <c r="K23" s="367"/>
      <c r="L23" s="330">
        <f t="shared" ref="L23:L24" si="27">SUM(M23:P23)</f>
        <v>0</v>
      </c>
      <c r="M23" s="354"/>
      <c r="N23" s="354"/>
      <c r="O23" s="367"/>
      <c r="P23" s="371"/>
      <c r="Q23" s="330">
        <f t="shared" ref="Q23:Q24" si="28">SUM(R23:U23)</f>
        <v>0</v>
      </c>
      <c r="R23" s="354"/>
      <c r="S23" s="354"/>
      <c r="T23" s="367"/>
      <c r="U23" s="371"/>
      <c r="V23" s="290"/>
    </row>
    <row r="24" spans="1:27" ht="18.75" customHeight="1" x14ac:dyDescent="0.4">
      <c r="A24" s="289"/>
      <c r="B24" s="305"/>
      <c r="C24" s="296"/>
      <c r="D24" s="312" t="s">
        <v>34</v>
      </c>
      <c r="E24" s="318">
        <v>5466</v>
      </c>
      <c r="F24" s="338">
        <v>5538</v>
      </c>
      <c r="G24" s="335">
        <f t="shared" si="26"/>
        <v>0</v>
      </c>
      <c r="H24" s="354"/>
      <c r="I24" s="354"/>
      <c r="J24" s="367"/>
      <c r="K24" s="367"/>
      <c r="L24" s="330">
        <f t="shared" si="27"/>
        <v>0</v>
      </c>
      <c r="M24" s="354"/>
      <c r="N24" s="354"/>
      <c r="O24" s="367"/>
      <c r="P24" s="371"/>
      <c r="Q24" s="330">
        <f t="shared" si="28"/>
        <v>0</v>
      </c>
      <c r="R24" s="354"/>
      <c r="S24" s="354"/>
      <c r="T24" s="367"/>
      <c r="U24" s="371"/>
      <c r="V24" s="290"/>
    </row>
    <row r="25" spans="1:27" ht="18.75" customHeight="1" x14ac:dyDescent="0.4">
      <c r="A25" s="289"/>
      <c r="B25" s="305"/>
      <c r="C25" s="291" t="s">
        <v>224</v>
      </c>
      <c r="D25" s="310"/>
      <c r="E25" s="316">
        <f>SUM(E26:E28)</f>
        <v>22209</v>
      </c>
      <c r="F25" s="337">
        <f>SUM(F26:F28)</f>
        <v>23783</v>
      </c>
      <c r="G25" s="333">
        <f>SUM(H25:K25)</f>
        <v>0</v>
      </c>
      <c r="H25" s="326">
        <f t="shared" ref="H25:J25" si="29">SUM(H26:H28)</f>
        <v>0</v>
      </c>
      <c r="I25" s="326">
        <f t="shared" si="29"/>
        <v>0</v>
      </c>
      <c r="J25" s="370">
        <f t="shared" si="29"/>
        <v>0</v>
      </c>
      <c r="K25" s="370">
        <f t="shared" ref="K25" si="30">SUM(K26:K28)</f>
        <v>0</v>
      </c>
      <c r="L25" s="325">
        <f>SUM(M25:P25)</f>
        <v>0</v>
      </c>
      <c r="M25" s="326">
        <f t="shared" ref="M25:P25" si="31">SUM(M26:M28)</f>
        <v>0</v>
      </c>
      <c r="N25" s="326">
        <f t="shared" si="31"/>
        <v>0</v>
      </c>
      <c r="O25" s="370">
        <f t="shared" si="31"/>
        <v>0</v>
      </c>
      <c r="P25" s="340">
        <f t="shared" si="31"/>
        <v>0</v>
      </c>
      <c r="Q25" s="325">
        <f>SUM(R25:U25)</f>
        <v>0</v>
      </c>
      <c r="R25" s="326">
        <f t="shared" ref="R25:U25" si="32">SUM(R26:R28)</f>
        <v>0</v>
      </c>
      <c r="S25" s="326">
        <f t="shared" si="32"/>
        <v>0</v>
      </c>
      <c r="T25" s="370">
        <f t="shared" si="32"/>
        <v>0</v>
      </c>
      <c r="U25" s="340">
        <f t="shared" si="32"/>
        <v>0</v>
      </c>
      <c r="V25" s="295"/>
      <c r="W25" s="295"/>
      <c r="X25" s="295"/>
      <c r="Y25" s="295"/>
      <c r="Z25" s="295"/>
      <c r="AA25" s="295"/>
    </row>
    <row r="26" spans="1:27" ht="18.75" customHeight="1" x14ac:dyDescent="0.4">
      <c r="A26" s="289"/>
      <c r="B26" s="305"/>
      <c r="C26" s="293"/>
      <c r="D26" s="312" t="s">
        <v>15</v>
      </c>
      <c r="E26" s="318">
        <v>23</v>
      </c>
      <c r="F26" s="338">
        <v>33</v>
      </c>
      <c r="G26" s="335">
        <f>SUM(H26:K26)</f>
        <v>0</v>
      </c>
      <c r="H26" s="354"/>
      <c r="I26" s="354"/>
      <c r="J26" s="367"/>
      <c r="K26" s="367"/>
      <c r="L26" s="330">
        <f>SUM(M26:P26)</f>
        <v>0</v>
      </c>
      <c r="M26" s="354"/>
      <c r="N26" s="354"/>
      <c r="O26" s="367"/>
      <c r="P26" s="371"/>
      <c r="Q26" s="330">
        <f>SUM(R26:U26)</f>
        <v>0</v>
      </c>
      <c r="R26" s="354"/>
      <c r="S26" s="354"/>
      <c r="T26" s="367"/>
      <c r="U26" s="371"/>
      <c r="V26" s="290"/>
    </row>
    <row r="27" spans="1:27" ht="18.75" customHeight="1" x14ac:dyDescent="0.4">
      <c r="A27" s="289"/>
      <c r="B27" s="305"/>
      <c r="C27" s="293"/>
      <c r="D27" s="312" t="s">
        <v>25</v>
      </c>
      <c r="E27" s="318">
        <v>20532</v>
      </c>
      <c r="F27" s="338">
        <v>22277</v>
      </c>
      <c r="G27" s="335">
        <f t="shared" ref="G27:G28" si="33">SUM(H27:K27)</f>
        <v>0</v>
      </c>
      <c r="H27" s="354"/>
      <c r="I27" s="354"/>
      <c r="J27" s="367"/>
      <c r="K27" s="367"/>
      <c r="L27" s="330">
        <f t="shared" ref="L27:L28" si="34">SUM(M27:P27)</f>
        <v>0</v>
      </c>
      <c r="M27" s="354"/>
      <c r="N27" s="354"/>
      <c r="O27" s="367"/>
      <c r="P27" s="371"/>
      <c r="Q27" s="330">
        <f t="shared" ref="Q27:Q28" si="35">SUM(R27:U27)</f>
        <v>0</v>
      </c>
      <c r="R27" s="354"/>
      <c r="S27" s="354"/>
      <c r="T27" s="367"/>
      <c r="U27" s="371"/>
      <c r="V27" s="290"/>
    </row>
    <row r="28" spans="1:27" ht="18.75" customHeight="1" thickBot="1" x14ac:dyDescent="0.45">
      <c r="A28" s="289"/>
      <c r="B28" s="305"/>
      <c r="C28" s="293"/>
      <c r="D28" s="313" t="s">
        <v>233</v>
      </c>
      <c r="E28" s="319">
        <v>1654</v>
      </c>
      <c r="F28" s="338">
        <v>1473</v>
      </c>
      <c r="G28" s="335">
        <f t="shared" si="33"/>
        <v>0</v>
      </c>
      <c r="H28" s="354"/>
      <c r="I28" s="354"/>
      <c r="J28" s="367"/>
      <c r="K28" s="367"/>
      <c r="L28" s="330">
        <f t="shared" si="34"/>
        <v>0</v>
      </c>
      <c r="M28" s="354"/>
      <c r="N28" s="354"/>
      <c r="O28" s="367"/>
      <c r="P28" s="371"/>
      <c r="Q28" s="330">
        <f t="shared" si="35"/>
        <v>0</v>
      </c>
      <c r="R28" s="354"/>
      <c r="S28" s="354"/>
      <c r="T28" s="367"/>
      <c r="U28" s="371"/>
      <c r="V28" s="290"/>
    </row>
    <row r="29" spans="1:27" ht="18.75" customHeight="1" thickBot="1" x14ac:dyDescent="0.45">
      <c r="B29" s="321" t="s">
        <v>246</v>
      </c>
      <c r="C29" s="314"/>
      <c r="D29" s="320"/>
      <c r="E29" s="376">
        <f>E6-E10</f>
        <v>-4681</v>
      </c>
      <c r="F29" s="377">
        <f t="shared" ref="F29:J29" si="36">F6-F10</f>
        <v>-21483</v>
      </c>
      <c r="G29" s="378">
        <f>G6-G10</f>
        <v>0</v>
      </c>
      <c r="H29" s="379">
        <f t="shared" si="36"/>
        <v>0</v>
      </c>
      <c r="I29" s="379">
        <f t="shared" si="36"/>
        <v>0</v>
      </c>
      <c r="J29" s="380">
        <f t="shared" si="36"/>
        <v>0</v>
      </c>
      <c r="K29" s="380">
        <f>K6-K10</f>
        <v>0</v>
      </c>
      <c r="L29" s="378">
        <f>L6-L10</f>
        <v>0</v>
      </c>
      <c r="M29" s="379">
        <f t="shared" ref="M29:O29" si="37">M6-M10</f>
        <v>0</v>
      </c>
      <c r="N29" s="379">
        <f t="shared" si="37"/>
        <v>0</v>
      </c>
      <c r="O29" s="380">
        <f t="shared" si="37"/>
        <v>0</v>
      </c>
      <c r="P29" s="381">
        <f>P6-P10</f>
        <v>0</v>
      </c>
      <c r="Q29" s="378">
        <f>Q6-Q10</f>
        <v>0</v>
      </c>
      <c r="R29" s="379">
        <f t="shared" ref="R29:T29" si="38">R6-R10</f>
        <v>0</v>
      </c>
      <c r="S29" s="379">
        <f t="shared" si="38"/>
        <v>0</v>
      </c>
      <c r="T29" s="380">
        <f t="shared" si="38"/>
        <v>0</v>
      </c>
      <c r="U29" s="381">
        <f>U6-U10</f>
        <v>0</v>
      </c>
    </row>
    <row r="30" spans="1:27" ht="3.75" customHeight="1" x14ac:dyDescent="0.4">
      <c r="B30" s="297"/>
      <c r="E30" s="322"/>
      <c r="F30" s="322"/>
      <c r="G30" s="298"/>
      <c r="H30" s="298"/>
      <c r="I30" s="298"/>
      <c r="J30" s="298"/>
      <c r="K30" s="298"/>
      <c r="L30" s="298"/>
      <c r="M30" s="298"/>
      <c r="N30" s="298"/>
      <c r="O30" s="298"/>
      <c r="P30" s="298"/>
      <c r="Q30" s="298"/>
      <c r="R30" s="298"/>
      <c r="S30" s="298"/>
      <c r="T30" s="298"/>
      <c r="U30" s="298"/>
      <c r="V30" s="290"/>
    </row>
    <row r="31" spans="1:27" ht="15.75" customHeight="1" x14ac:dyDescent="0.4">
      <c r="B31" s="297" t="s">
        <v>259</v>
      </c>
      <c r="E31" s="322"/>
      <c r="F31" s="322"/>
      <c r="G31" s="298"/>
      <c r="H31" s="298"/>
      <c r="I31" s="298"/>
      <c r="J31" s="298"/>
      <c r="K31" s="298"/>
      <c r="L31" s="298"/>
      <c r="M31" s="298"/>
      <c r="N31" s="298"/>
      <c r="O31" s="298"/>
      <c r="P31" s="298"/>
      <c r="Q31" s="298"/>
      <c r="R31" s="298"/>
      <c r="S31" s="298"/>
      <c r="T31" s="298"/>
      <c r="U31" s="298"/>
      <c r="V31" s="290"/>
    </row>
    <row r="32" spans="1:27" ht="14.25" x14ac:dyDescent="0.4">
      <c r="B32" s="297" t="s">
        <v>262</v>
      </c>
      <c r="E32" s="322"/>
      <c r="F32" s="322"/>
      <c r="G32" s="298"/>
      <c r="H32" s="298"/>
      <c r="I32" s="298"/>
      <c r="J32" s="298"/>
      <c r="K32" s="298"/>
      <c r="L32" s="298"/>
      <c r="M32" s="298"/>
      <c r="N32" s="298"/>
      <c r="O32" s="298"/>
      <c r="P32" s="298"/>
      <c r="Q32" s="298"/>
      <c r="R32" s="298"/>
      <c r="S32" s="298"/>
      <c r="T32" s="298"/>
      <c r="U32" s="298"/>
      <c r="V32" s="290"/>
    </row>
    <row r="33" spans="1:22" ht="14.25" x14ac:dyDescent="0.4">
      <c r="B33" s="297" t="s">
        <v>255</v>
      </c>
      <c r="E33" s="322"/>
      <c r="F33" s="322"/>
      <c r="G33" s="298"/>
      <c r="H33" s="298"/>
      <c r="I33" s="298"/>
      <c r="J33" s="298"/>
      <c r="K33" s="298"/>
      <c r="L33" s="298"/>
      <c r="M33" s="298"/>
      <c r="N33" s="298"/>
      <c r="O33" s="298"/>
      <c r="P33" s="298"/>
      <c r="Q33" s="298"/>
      <c r="R33" s="298"/>
      <c r="S33" s="298"/>
      <c r="T33" s="298"/>
      <c r="U33" s="298"/>
      <c r="V33" s="290"/>
    </row>
    <row r="34" spans="1:22" ht="14.25" x14ac:dyDescent="0.4">
      <c r="B34" s="297" t="s">
        <v>256</v>
      </c>
      <c r="E34" s="322"/>
      <c r="F34" s="322"/>
      <c r="G34" s="298"/>
      <c r="H34" s="298"/>
      <c r="I34" s="298"/>
      <c r="J34" s="298"/>
      <c r="K34" s="298"/>
      <c r="L34" s="298"/>
      <c r="M34" s="298"/>
      <c r="N34" s="298"/>
      <c r="O34" s="298"/>
      <c r="P34" s="298"/>
      <c r="Q34" s="298"/>
      <c r="R34" s="298"/>
      <c r="S34" s="298"/>
      <c r="T34" s="298"/>
      <c r="U34" s="298"/>
      <c r="V34" s="290"/>
    </row>
    <row r="35" spans="1:22" ht="14.25" x14ac:dyDescent="0.4">
      <c r="B35" s="297" t="s">
        <v>257</v>
      </c>
      <c r="E35" s="322"/>
      <c r="F35" s="322"/>
      <c r="G35" s="298"/>
      <c r="H35" s="298"/>
      <c r="I35" s="298"/>
      <c r="J35" s="298"/>
      <c r="K35" s="298"/>
      <c r="L35" s="298"/>
      <c r="M35" s="298"/>
      <c r="N35" s="298"/>
      <c r="O35" s="298"/>
      <c r="P35" s="298"/>
      <c r="Q35" s="298"/>
      <c r="R35" s="298"/>
      <c r="S35" s="298"/>
      <c r="T35" s="298"/>
      <c r="U35" s="298"/>
      <c r="V35" s="290"/>
    </row>
    <row r="36" spans="1:22" ht="6" customHeight="1" x14ac:dyDescent="0.4">
      <c r="B36" s="297"/>
      <c r="E36" s="322"/>
      <c r="F36" s="322"/>
      <c r="G36" s="298"/>
      <c r="H36" s="298"/>
      <c r="I36" s="298"/>
      <c r="J36" s="298"/>
      <c r="K36" s="298"/>
      <c r="L36" s="298"/>
      <c r="M36" s="298"/>
      <c r="N36" s="298"/>
      <c r="O36" s="298"/>
      <c r="P36" s="298"/>
      <c r="Q36" s="298"/>
      <c r="R36" s="298"/>
      <c r="S36" s="298"/>
      <c r="T36" s="298"/>
      <c r="U36" s="298"/>
      <c r="V36" s="290"/>
    </row>
    <row r="37" spans="1:22" ht="21.75" customHeight="1" thickBot="1" x14ac:dyDescent="0.2">
      <c r="B37" s="282" t="s">
        <v>265</v>
      </c>
      <c r="G37" s="285"/>
      <c r="H37" s="285"/>
      <c r="I37" s="285"/>
      <c r="J37" s="285"/>
      <c r="K37" s="285"/>
      <c r="L37" s="285"/>
      <c r="M37" s="285"/>
      <c r="N37" s="285"/>
      <c r="O37" s="285"/>
      <c r="P37" s="285"/>
      <c r="Q37" s="286"/>
      <c r="R37" s="286"/>
      <c r="S37" s="286"/>
      <c r="T37" s="286" t="s">
        <v>267</v>
      </c>
      <c r="U37" s="286"/>
    </row>
    <row r="38" spans="1:22" ht="23.25" customHeight="1" x14ac:dyDescent="0.4">
      <c r="B38" s="398" t="s">
        <v>0</v>
      </c>
      <c r="C38" s="399"/>
      <c r="D38" s="400"/>
      <c r="E38" s="355" t="s">
        <v>244</v>
      </c>
      <c r="F38" s="373" t="s">
        <v>243</v>
      </c>
      <c r="G38" s="404" t="s">
        <v>240</v>
      </c>
      <c r="H38" s="405"/>
      <c r="I38" s="405"/>
      <c r="J38" s="405"/>
      <c r="K38" s="405"/>
      <c r="L38" s="404" t="s">
        <v>241</v>
      </c>
      <c r="M38" s="405"/>
      <c r="N38" s="405"/>
      <c r="O38" s="405"/>
      <c r="P38" s="406"/>
      <c r="Q38" s="404" t="s">
        <v>242</v>
      </c>
      <c r="R38" s="405"/>
      <c r="S38" s="405"/>
      <c r="T38" s="405"/>
      <c r="U38" s="406"/>
    </row>
    <row r="39" spans="1:22" ht="36" customHeight="1" thickBot="1" x14ac:dyDescent="0.45">
      <c r="B39" s="401"/>
      <c r="C39" s="402"/>
      <c r="D39" s="403"/>
      <c r="E39" s="374" t="s">
        <v>260</v>
      </c>
      <c r="F39" s="375" t="s">
        <v>260</v>
      </c>
      <c r="G39" s="351" t="s">
        <v>239</v>
      </c>
      <c r="H39" s="352" t="s">
        <v>235</v>
      </c>
      <c r="I39" s="352" t="s">
        <v>234</v>
      </c>
      <c r="J39" s="365" t="s">
        <v>236</v>
      </c>
      <c r="K39" s="365" t="s">
        <v>264</v>
      </c>
      <c r="L39" s="364" t="s">
        <v>239</v>
      </c>
      <c r="M39" s="352" t="s">
        <v>235</v>
      </c>
      <c r="N39" s="352" t="s">
        <v>234</v>
      </c>
      <c r="O39" s="365" t="s">
        <v>236</v>
      </c>
      <c r="P39" s="353" t="s">
        <v>264</v>
      </c>
      <c r="Q39" s="364" t="s">
        <v>239</v>
      </c>
      <c r="R39" s="352" t="s">
        <v>235</v>
      </c>
      <c r="S39" s="352" t="s">
        <v>234</v>
      </c>
      <c r="T39" s="365" t="s">
        <v>236</v>
      </c>
      <c r="U39" s="353" t="s">
        <v>264</v>
      </c>
      <c r="V39" s="287"/>
    </row>
    <row r="40" spans="1:22" ht="18.75" customHeight="1" x14ac:dyDescent="0.4">
      <c r="B40" s="343" t="s">
        <v>248</v>
      </c>
      <c r="C40" s="344"/>
      <c r="D40" s="345"/>
      <c r="E40" s="315">
        <f>SUM(E41:E46)</f>
        <v>142511</v>
      </c>
      <c r="F40" s="361">
        <f t="shared" ref="F40" si="39">SUM(F41:F46)</f>
        <v>139634</v>
      </c>
      <c r="G40" s="323">
        <f>SUM(G41:G46)</f>
        <v>0</v>
      </c>
      <c r="H40" s="324">
        <f>SUM(H41:H46)</f>
        <v>0</v>
      </c>
      <c r="I40" s="324">
        <f t="shared" ref="I40" si="40">SUM(I41:I46)</f>
        <v>0</v>
      </c>
      <c r="J40" s="324">
        <f t="shared" ref="J40:K40" si="41">SUM(J41:J46)</f>
        <v>0</v>
      </c>
      <c r="K40" s="388">
        <f t="shared" si="41"/>
        <v>0</v>
      </c>
      <c r="L40" s="323">
        <f>SUM(L41:L46)</f>
        <v>0</v>
      </c>
      <c r="M40" s="324">
        <f>SUM(M41:M46)</f>
        <v>0</v>
      </c>
      <c r="N40" s="324">
        <f t="shared" ref="N40:P40" si="42">SUM(N41:N46)</f>
        <v>0</v>
      </c>
      <c r="O40" s="324">
        <f t="shared" si="42"/>
        <v>0</v>
      </c>
      <c r="P40" s="388">
        <f t="shared" si="42"/>
        <v>0</v>
      </c>
      <c r="Q40" s="323">
        <f>SUM(Q41:Q46)</f>
        <v>0</v>
      </c>
      <c r="R40" s="324">
        <f>SUM(R41:R46)</f>
        <v>0</v>
      </c>
      <c r="S40" s="324">
        <f t="shared" ref="S40:U40" si="43">SUM(S41:S46)</f>
        <v>0</v>
      </c>
      <c r="T40" s="324">
        <f t="shared" si="43"/>
        <v>0</v>
      </c>
      <c r="U40" s="388">
        <f t="shared" si="43"/>
        <v>0</v>
      </c>
    </row>
    <row r="41" spans="1:22" ht="18.75" customHeight="1" x14ac:dyDescent="0.4">
      <c r="A41" s="289"/>
      <c r="B41" s="305"/>
      <c r="C41" s="310" t="s">
        <v>249</v>
      </c>
      <c r="D41" s="346"/>
      <c r="E41" s="316">
        <v>16878</v>
      </c>
      <c r="F41" s="362">
        <v>16877</v>
      </c>
      <c r="G41" s="325">
        <f>SUM(H41:K41)</f>
        <v>0</v>
      </c>
      <c r="H41" s="354"/>
      <c r="I41" s="354"/>
      <c r="J41" s="385"/>
      <c r="K41" s="383"/>
      <c r="L41" s="325">
        <f>SUM(M41:P41)</f>
        <v>0</v>
      </c>
      <c r="M41" s="354"/>
      <c r="N41" s="354"/>
      <c r="O41" s="385"/>
      <c r="P41" s="383"/>
      <c r="Q41" s="325">
        <f>SUM(R41:U41)</f>
        <v>0</v>
      </c>
      <c r="R41" s="354"/>
      <c r="S41" s="354"/>
      <c r="T41" s="385"/>
      <c r="U41" s="383"/>
    </row>
    <row r="42" spans="1:22" ht="18.75" customHeight="1" x14ac:dyDescent="0.4">
      <c r="A42" s="289"/>
      <c r="B42" s="305"/>
      <c r="C42" s="310" t="s">
        <v>258</v>
      </c>
      <c r="D42" s="346"/>
      <c r="E42" s="316">
        <v>5573</v>
      </c>
      <c r="F42" s="362">
        <v>4888</v>
      </c>
      <c r="G42" s="325">
        <f t="shared" ref="G42:G46" si="44">SUM(H42:K42)</f>
        <v>0</v>
      </c>
      <c r="H42" s="354"/>
      <c r="I42" s="354"/>
      <c r="J42" s="385"/>
      <c r="K42" s="383"/>
      <c r="L42" s="325">
        <f t="shared" ref="L42:L46" si="45">SUM(M42:P42)</f>
        <v>0</v>
      </c>
      <c r="M42" s="354"/>
      <c r="N42" s="354"/>
      <c r="O42" s="385"/>
      <c r="P42" s="383"/>
      <c r="Q42" s="325">
        <f t="shared" ref="Q42:Q46" si="46">SUM(R42:U42)</f>
        <v>0</v>
      </c>
      <c r="R42" s="354"/>
      <c r="S42" s="354"/>
      <c r="T42" s="385"/>
      <c r="U42" s="383"/>
    </row>
    <row r="43" spans="1:22" ht="18.75" customHeight="1" x14ac:dyDescent="0.4">
      <c r="A43" s="289"/>
      <c r="B43" s="305"/>
      <c r="C43" s="310" t="s">
        <v>250</v>
      </c>
      <c r="D43" s="346"/>
      <c r="E43" s="316">
        <v>57867</v>
      </c>
      <c r="F43" s="362">
        <v>56694</v>
      </c>
      <c r="G43" s="325">
        <f t="shared" si="44"/>
        <v>0</v>
      </c>
      <c r="H43" s="354"/>
      <c r="I43" s="354"/>
      <c r="J43" s="385"/>
      <c r="K43" s="383"/>
      <c r="L43" s="325">
        <f t="shared" si="45"/>
        <v>0</v>
      </c>
      <c r="M43" s="354"/>
      <c r="N43" s="354"/>
      <c r="O43" s="385"/>
      <c r="P43" s="383"/>
      <c r="Q43" s="325">
        <f t="shared" si="46"/>
        <v>0</v>
      </c>
      <c r="R43" s="354"/>
      <c r="S43" s="354"/>
      <c r="T43" s="385"/>
      <c r="U43" s="383"/>
    </row>
    <row r="44" spans="1:22" ht="18.75" customHeight="1" x14ac:dyDescent="0.4">
      <c r="A44" s="289"/>
      <c r="B44" s="305"/>
      <c r="C44" s="310" t="s">
        <v>251</v>
      </c>
      <c r="D44" s="346"/>
      <c r="E44" s="316">
        <v>19352</v>
      </c>
      <c r="F44" s="362">
        <v>18357</v>
      </c>
      <c r="G44" s="325">
        <f t="shared" si="44"/>
        <v>0</v>
      </c>
      <c r="H44" s="354"/>
      <c r="I44" s="354"/>
      <c r="J44" s="385"/>
      <c r="K44" s="383"/>
      <c r="L44" s="325">
        <f t="shared" si="45"/>
        <v>0</v>
      </c>
      <c r="M44" s="354"/>
      <c r="N44" s="354"/>
      <c r="O44" s="385"/>
      <c r="P44" s="383"/>
      <c r="Q44" s="325">
        <f t="shared" si="46"/>
        <v>0</v>
      </c>
      <c r="R44" s="354"/>
      <c r="S44" s="354"/>
      <c r="T44" s="385"/>
      <c r="U44" s="383"/>
    </row>
    <row r="45" spans="1:22" ht="18.75" customHeight="1" x14ac:dyDescent="0.4">
      <c r="A45" s="289"/>
      <c r="B45" s="305"/>
      <c r="C45" s="310" t="s">
        <v>252</v>
      </c>
      <c r="D45" s="346"/>
      <c r="E45" s="316">
        <v>14692</v>
      </c>
      <c r="F45" s="362">
        <v>15057</v>
      </c>
      <c r="G45" s="325">
        <f t="shared" si="44"/>
        <v>0</v>
      </c>
      <c r="H45" s="354"/>
      <c r="I45" s="354"/>
      <c r="J45" s="354"/>
      <c r="K45" s="383"/>
      <c r="L45" s="325">
        <f t="shared" si="45"/>
        <v>0</v>
      </c>
      <c r="M45" s="354"/>
      <c r="N45" s="354"/>
      <c r="O45" s="354"/>
      <c r="P45" s="383"/>
      <c r="Q45" s="325">
        <f t="shared" si="46"/>
        <v>0</v>
      </c>
      <c r="R45" s="354"/>
      <c r="S45" s="354"/>
      <c r="T45" s="354"/>
      <c r="U45" s="383"/>
    </row>
    <row r="46" spans="1:22" ht="18.75" customHeight="1" thickBot="1" x14ac:dyDescent="0.45">
      <c r="A46" s="289"/>
      <c r="B46" s="341"/>
      <c r="C46" s="347" t="s">
        <v>263</v>
      </c>
      <c r="D46" s="348"/>
      <c r="E46" s="342">
        <v>28149</v>
      </c>
      <c r="F46" s="363">
        <v>27761</v>
      </c>
      <c r="G46" s="325">
        <f t="shared" si="44"/>
        <v>0</v>
      </c>
      <c r="H46" s="382"/>
      <c r="I46" s="382"/>
      <c r="J46" s="386"/>
      <c r="K46" s="387"/>
      <c r="L46" s="325">
        <f t="shared" si="45"/>
        <v>0</v>
      </c>
      <c r="M46" s="382"/>
      <c r="N46" s="382"/>
      <c r="O46" s="386"/>
      <c r="P46" s="387"/>
      <c r="Q46" s="325">
        <f t="shared" si="46"/>
        <v>0</v>
      </c>
      <c r="R46" s="382"/>
      <c r="S46" s="382"/>
      <c r="T46" s="386"/>
      <c r="U46" s="387"/>
      <c r="V46" s="290"/>
    </row>
    <row r="47" spans="1:22" ht="3" customHeight="1" x14ac:dyDescent="0.4">
      <c r="A47" s="299"/>
      <c r="B47" s="300"/>
      <c r="G47" s="301"/>
      <c r="H47" s="301"/>
      <c r="I47" s="301"/>
      <c r="J47" s="301"/>
      <c r="K47" s="301"/>
      <c r="L47" s="301"/>
      <c r="M47" s="301"/>
      <c r="N47" s="301"/>
      <c r="O47" s="301"/>
      <c r="P47" s="301"/>
      <c r="Q47" s="301"/>
      <c r="R47" s="301"/>
      <c r="S47" s="301"/>
      <c r="T47" s="301"/>
      <c r="U47" s="301"/>
      <c r="V47" s="302"/>
    </row>
    <row r="48" spans="1:22" ht="14.25" x14ac:dyDescent="0.4">
      <c r="A48" s="299"/>
      <c r="B48" s="297" t="s">
        <v>255</v>
      </c>
      <c r="G48" s="301"/>
      <c r="H48" s="301"/>
      <c r="I48" s="301"/>
      <c r="J48" s="301"/>
      <c r="K48" s="301"/>
      <c r="L48" s="301"/>
      <c r="M48" s="301"/>
      <c r="N48" s="301"/>
      <c r="O48" s="301"/>
      <c r="P48" s="301"/>
      <c r="Q48" s="301"/>
      <c r="R48" s="301"/>
      <c r="S48" s="301"/>
      <c r="T48" s="301"/>
      <c r="U48" s="301"/>
    </row>
    <row r="49" spans="1:22" ht="14.25" x14ac:dyDescent="0.4">
      <c r="A49" s="299"/>
      <c r="B49" s="297" t="s">
        <v>256</v>
      </c>
      <c r="G49" s="301"/>
      <c r="H49" s="301"/>
      <c r="I49" s="301"/>
      <c r="J49" s="301"/>
      <c r="K49" s="301"/>
      <c r="L49" s="301"/>
      <c r="M49" s="301"/>
      <c r="N49" s="301"/>
      <c r="O49" s="301"/>
      <c r="P49" s="301"/>
      <c r="Q49" s="301"/>
      <c r="R49" s="301"/>
      <c r="S49" s="301"/>
      <c r="T49" s="301"/>
      <c r="U49" s="301"/>
    </row>
    <row r="50" spans="1:22" ht="14.25" x14ac:dyDescent="0.4">
      <c r="A50" s="299"/>
      <c r="G50" s="301"/>
      <c r="H50" s="301"/>
      <c r="I50" s="301"/>
      <c r="J50" s="301"/>
      <c r="K50" s="301"/>
      <c r="L50" s="301"/>
      <c r="M50" s="301"/>
      <c r="N50" s="301"/>
      <c r="O50" s="301"/>
      <c r="P50" s="301"/>
      <c r="Q50" s="301"/>
      <c r="R50" s="301"/>
      <c r="S50" s="301"/>
      <c r="T50" s="301"/>
      <c r="U50" s="301"/>
    </row>
    <row r="51" spans="1:22" ht="21.75" customHeight="1" thickBot="1" x14ac:dyDescent="0.2">
      <c r="B51" s="282" t="s">
        <v>266</v>
      </c>
      <c r="G51" s="285"/>
      <c r="H51" s="285"/>
      <c r="I51" s="285"/>
      <c r="J51" s="285"/>
      <c r="K51" s="285"/>
      <c r="L51" s="285"/>
      <c r="M51" s="285"/>
      <c r="N51" s="285"/>
      <c r="O51" s="285"/>
      <c r="P51" s="285"/>
      <c r="Q51" s="286"/>
      <c r="R51" s="286"/>
      <c r="S51" s="286"/>
      <c r="T51" s="286" t="s">
        <v>238</v>
      </c>
      <c r="U51" s="286"/>
    </row>
    <row r="52" spans="1:22" ht="23.25" customHeight="1" x14ac:dyDescent="0.4">
      <c r="B52" s="398" t="s">
        <v>0</v>
      </c>
      <c r="C52" s="399"/>
      <c r="D52" s="400"/>
      <c r="E52" s="394" t="s">
        <v>244</v>
      </c>
      <c r="F52" s="356" t="s">
        <v>243</v>
      </c>
      <c r="G52" s="404" t="s">
        <v>240</v>
      </c>
      <c r="H52" s="405"/>
      <c r="I52" s="405"/>
      <c r="J52" s="405"/>
      <c r="K52" s="405"/>
      <c r="L52" s="404" t="s">
        <v>241</v>
      </c>
      <c r="M52" s="405"/>
      <c r="N52" s="405"/>
      <c r="O52" s="405"/>
      <c r="P52" s="406"/>
      <c r="Q52" s="404" t="s">
        <v>242</v>
      </c>
      <c r="R52" s="405"/>
      <c r="S52" s="405"/>
      <c r="T52" s="405"/>
      <c r="U52" s="406"/>
    </row>
    <row r="53" spans="1:22" ht="36" customHeight="1" thickBot="1" x14ac:dyDescent="0.45">
      <c r="B53" s="401"/>
      <c r="C53" s="402"/>
      <c r="D53" s="403"/>
      <c r="E53" s="395" t="s">
        <v>260</v>
      </c>
      <c r="F53" s="375" t="s">
        <v>260</v>
      </c>
      <c r="G53" s="351" t="s">
        <v>239</v>
      </c>
      <c r="H53" s="352" t="s">
        <v>235</v>
      </c>
      <c r="I53" s="352" t="s">
        <v>234</v>
      </c>
      <c r="J53" s="365" t="s">
        <v>236</v>
      </c>
      <c r="K53" s="365" t="s">
        <v>264</v>
      </c>
      <c r="L53" s="364" t="s">
        <v>239</v>
      </c>
      <c r="M53" s="352" t="s">
        <v>235</v>
      </c>
      <c r="N53" s="352" t="s">
        <v>234</v>
      </c>
      <c r="O53" s="365" t="s">
        <v>236</v>
      </c>
      <c r="P53" s="353" t="s">
        <v>264</v>
      </c>
      <c r="Q53" s="364" t="s">
        <v>239</v>
      </c>
      <c r="R53" s="352" t="s">
        <v>235</v>
      </c>
      <c r="S53" s="352" t="s">
        <v>234</v>
      </c>
      <c r="T53" s="365" t="s">
        <v>236</v>
      </c>
      <c r="U53" s="353" t="s">
        <v>264</v>
      </c>
      <c r="V53" s="287"/>
    </row>
    <row r="54" spans="1:22" ht="18.75" customHeight="1" x14ac:dyDescent="0.4">
      <c r="B54" s="343" t="s">
        <v>269</v>
      </c>
      <c r="C54" s="344"/>
      <c r="D54" s="344"/>
      <c r="E54" s="396">
        <f>63063+126349</f>
        <v>189412</v>
      </c>
      <c r="F54" s="391">
        <f>63927+125107</f>
        <v>189034</v>
      </c>
      <c r="G54" s="323">
        <f>SUM(H54:K54)</f>
        <v>0</v>
      </c>
      <c r="H54" s="324">
        <f>H55*H41</f>
        <v>0</v>
      </c>
      <c r="I54" s="324">
        <f>I41*I55</f>
        <v>0</v>
      </c>
      <c r="J54" s="390">
        <f t="shared" ref="J54:U54" si="47">SUM(J55:J55)</f>
        <v>0</v>
      </c>
      <c r="K54" s="388">
        <f t="shared" si="47"/>
        <v>0</v>
      </c>
      <c r="L54" s="323">
        <f t="shared" si="47"/>
        <v>0</v>
      </c>
      <c r="M54" s="324">
        <f t="shared" si="47"/>
        <v>0</v>
      </c>
      <c r="N54" s="324">
        <f t="shared" si="47"/>
        <v>0</v>
      </c>
      <c r="O54" s="390">
        <f t="shared" si="47"/>
        <v>0</v>
      </c>
      <c r="P54" s="388">
        <f t="shared" si="47"/>
        <v>0</v>
      </c>
      <c r="Q54" s="323">
        <f t="shared" si="47"/>
        <v>0</v>
      </c>
      <c r="R54" s="324">
        <f t="shared" si="47"/>
        <v>0</v>
      </c>
      <c r="S54" s="324">
        <f t="shared" si="47"/>
        <v>0</v>
      </c>
      <c r="T54" s="390">
        <f t="shared" si="47"/>
        <v>0</v>
      </c>
      <c r="U54" s="388">
        <f t="shared" si="47"/>
        <v>0</v>
      </c>
    </row>
    <row r="55" spans="1:22" ht="18.75" customHeight="1" thickBot="1" x14ac:dyDescent="0.45">
      <c r="A55" s="289"/>
      <c r="B55" s="341"/>
      <c r="C55" s="347" t="s">
        <v>268</v>
      </c>
      <c r="D55" s="393"/>
      <c r="E55" s="397">
        <f>9+13</f>
        <v>22</v>
      </c>
      <c r="F55" s="392">
        <f>9+13</f>
        <v>22</v>
      </c>
      <c r="G55" s="389">
        <f>SUM(H55:K55)</f>
        <v>0</v>
      </c>
      <c r="H55" s="386"/>
      <c r="I55" s="386"/>
      <c r="J55" s="382"/>
      <c r="K55" s="387"/>
      <c r="L55" s="389">
        <f>SUM(M55:P55)</f>
        <v>0</v>
      </c>
      <c r="M55" s="386"/>
      <c r="N55" s="386"/>
      <c r="O55" s="382"/>
      <c r="P55" s="387"/>
      <c r="Q55" s="389">
        <f>SUM(R55:U55)</f>
        <v>0</v>
      </c>
      <c r="R55" s="386"/>
      <c r="S55" s="386"/>
      <c r="T55" s="382"/>
      <c r="U55" s="387"/>
    </row>
    <row r="56" spans="1:22" ht="3" customHeight="1" x14ac:dyDescent="0.4">
      <c r="A56" s="299"/>
      <c r="B56" s="300"/>
      <c r="G56" s="301"/>
      <c r="H56" s="301"/>
      <c r="I56" s="301"/>
      <c r="J56" s="301"/>
      <c r="K56" s="301"/>
      <c r="L56" s="301"/>
      <c r="M56" s="301"/>
      <c r="N56" s="301"/>
      <c r="O56" s="301"/>
      <c r="P56" s="301"/>
      <c r="Q56" s="301"/>
      <c r="R56" s="301"/>
      <c r="S56" s="301"/>
      <c r="T56" s="301"/>
      <c r="U56" s="301"/>
      <c r="V56" s="302"/>
    </row>
    <row r="57" spans="1:22" ht="14.25" x14ac:dyDescent="0.4">
      <c r="A57" s="299"/>
      <c r="B57" s="297" t="s">
        <v>255</v>
      </c>
      <c r="G57" s="301"/>
      <c r="H57" s="301"/>
      <c r="I57" s="301"/>
      <c r="J57" s="301"/>
      <c r="K57" s="301"/>
      <c r="L57" s="301"/>
      <c r="M57" s="301"/>
      <c r="N57" s="301"/>
      <c r="O57" s="301"/>
      <c r="P57" s="301"/>
      <c r="Q57" s="301"/>
      <c r="R57" s="301"/>
      <c r="S57" s="301"/>
      <c r="T57" s="301"/>
      <c r="U57" s="301"/>
    </row>
    <row r="58" spans="1:22" ht="14.25" x14ac:dyDescent="0.4">
      <c r="A58" s="299"/>
      <c r="B58" s="297"/>
      <c r="G58" s="301"/>
      <c r="H58" s="301"/>
      <c r="I58" s="301"/>
      <c r="J58" s="301"/>
      <c r="K58" s="301"/>
      <c r="L58" s="301"/>
      <c r="M58" s="301"/>
      <c r="N58" s="301"/>
      <c r="O58" s="301"/>
      <c r="P58" s="301"/>
      <c r="Q58" s="301"/>
      <c r="R58" s="301"/>
      <c r="S58" s="301"/>
      <c r="T58" s="301"/>
      <c r="U58" s="301"/>
    </row>
    <row r="59" spans="1:22" ht="14.25" x14ac:dyDescent="0.4">
      <c r="A59" s="299"/>
      <c r="G59" s="301"/>
      <c r="H59" s="301"/>
      <c r="I59" s="301"/>
      <c r="J59" s="301"/>
      <c r="K59" s="301"/>
      <c r="L59" s="301"/>
      <c r="M59" s="301"/>
      <c r="N59" s="301"/>
      <c r="O59" s="301"/>
      <c r="P59" s="301"/>
      <c r="Q59" s="301"/>
      <c r="R59" s="301"/>
      <c r="S59" s="301"/>
      <c r="T59" s="301"/>
      <c r="U59" s="301"/>
    </row>
    <row r="60" spans="1:22" ht="14.25" x14ac:dyDescent="0.4">
      <c r="A60" s="299"/>
      <c r="G60" s="301"/>
      <c r="H60" s="301"/>
      <c r="I60" s="301"/>
      <c r="J60" s="301"/>
      <c r="K60" s="301"/>
      <c r="L60" s="301"/>
      <c r="M60" s="301"/>
      <c r="N60" s="301"/>
      <c r="O60" s="301"/>
      <c r="P60" s="301"/>
      <c r="Q60" s="301"/>
      <c r="R60" s="301"/>
      <c r="S60" s="301"/>
      <c r="T60" s="301"/>
      <c r="U60" s="301"/>
    </row>
    <row r="61" spans="1:22" ht="14.25" x14ac:dyDescent="0.4">
      <c r="A61" s="299"/>
      <c r="G61" s="301"/>
      <c r="H61" s="301"/>
      <c r="I61" s="301"/>
      <c r="J61" s="301"/>
      <c r="K61" s="301"/>
      <c r="L61" s="301"/>
      <c r="M61" s="301"/>
      <c r="N61" s="301"/>
      <c r="O61" s="301"/>
      <c r="P61" s="301"/>
      <c r="Q61" s="301"/>
      <c r="R61" s="301"/>
      <c r="S61" s="301"/>
      <c r="T61" s="301"/>
      <c r="U61" s="301"/>
    </row>
    <row r="62" spans="1:22" ht="14.25" x14ac:dyDescent="0.4">
      <c r="A62" s="299"/>
      <c r="G62" s="301"/>
      <c r="H62" s="301"/>
      <c r="I62" s="301"/>
      <c r="J62" s="301"/>
      <c r="K62" s="301"/>
      <c r="L62" s="301"/>
      <c r="M62" s="301"/>
      <c r="N62" s="301"/>
      <c r="O62" s="301"/>
      <c r="P62" s="301"/>
      <c r="Q62" s="301"/>
      <c r="R62" s="301"/>
      <c r="S62" s="301"/>
      <c r="T62" s="301"/>
      <c r="U62" s="301"/>
    </row>
    <row r="63" spans="1:22" ht="14.25" x14ac:dyDescent="0.4">
      <c r="A63" s="299"/>
      <c r="G63" s="301"/>
      <c r="H63" s="301"/>
      <c r="I63" s="301"/>
      <c r="J63" s="301"/>
      <c r="K63" s="301"/>
      <c r="L63" s="301"/>
      <c r="M63" s="301"/>
      <c r="N63" s="301"/>
      <c r="O63" s="301"/>
      <c r="P63" s="301"/>
      <c r="Q63" s="301"/>
      <c r="R63" s="301"/>
      <c r="S63" s="301"/>
      <c r="T63" s="301"/>
      <c r="U63" s="301"/>
    </row>
    <row r="64" spans="1:22" ht="14.25" x14ac:dyDescent="0.4">
      <c r="A64" s="299"/>
      <c r="G64" s="301"/>
      <c r="H64" s="301"/>
      <c r="I64" s="301"/>
      <c r="J64" s="301"/>
      <c r="K64" s="301"/>
      <c r="L64" s="301"/>
      <c r="M64" s="301"/>
      <c r="N64" s="301"/>
      <c r="O64" s="301"/>
      <c r="P64" s="301"/>
      <c r="Q64" s="301"/>
      <c r="R64" s="301"/>
      <c r="S64" s="301"/>
      <c r="T64" s="301"/>
      <c r="U64" s="301"/>
    </row>
    <row r="65" spans="1:21" ht="14.25" x14ac:dyDescent="0.4">
      <c r="A65" s="299"/>
      <c r="G65" s="301"/>
      <c r="H65" s="301"/>
      <c r="I65" s="301"/>
      <c r="J65" s="301"/>
      <c r="K65" s="301"/>
      <c r="L65" s="301"/>
      <c r="M65" s="301"/>
      <c r="N65" s="301"/>
      <c r="O65" s="301"/>
      <c r="P65" s="301"/>
      <c r="Q65" s="301"/>
      <c r="R65" s="301"/>
      <c r="S65" s="301"/>
      <c r="T65" s="301"/>
      <c r="U65" s="301"/>
    </row>
    <row r="66" spans="1:21" ht="14.25" x14ac:dyDescent="0.4">
      <c r="A66" s="299"/>
      <c r="G66" s="301"/>
      <c r="H66" s="301"/>
      <c r="I66" s="301"/>
      <c r="J66" s="301"/>
      <c r="K66" s="301"/>
      <c r="L66" s="301"/>
      <c r="M66" s="301"/>
      <c r="N66" s="301"/>
      <c r="O66" s="301"/>
      <c r="P66" s="301"/>
      <c r="Q66" s="301"/>
      <c r="R66" s="301"/>
      <c r="S66" s="301"/>
      <c r="T66" s="301"/>
      <c r="U66" s="301"/>
    </row>
    <row r="67" spans="1:21" ht="14.25" x14ac:dyDescent="0.4">
      <c r="A67" s="299"/>
      <c r="G67" s="301"/>
      <c r="H67" s="301"/>
      <c r="I67" s="301"/>
      <c r="J67" s="301"/>
      <c r="K67" s="301"/>
      <c r="L67" s="301"/>
      <c r="M67" s="301"/>
      <c r="N67" s="301"/>
      <c r="O67" s="301"/>
      <c r="P67" s="301"/>
      <c r="Q67" s="301"/>
      <c r="R67" s="301"/>
      <c r="S67" s="301"/>
      <c r="T67" s="301"/>
      <c r="U67" s="301"/>
    </row>
    <row r="68" spans="1:21" ht="14.25" x14ac:dyDescent="0.4">
      <c r="A68" s="299"/>
      <c r="G68" s="301"/>
      <c r="H68" s="301"/>
      <c r="I68" s="301"/>
      <c r="J68" s="301"/>
      <c r="K68" s="301"/>
      <c r="L68" s="301"/>
      <c r="M68" s="301"/>
      <c r="N68" s="301"/>
      <c r="O68" s="301"/>
      <c r="P68" s="301"/>
      <c r="Q68" s="301"/>
      <c r="R68" s="301"/>
      <c r="S68" s="301"/>
      <c r="T68" s="301"/>
      <c r="U68" s="301"/>
    </row>
    <row r="69" spans="1:21" ht="14.25" x14ac:dyDescent="0.4">
      <c r="A69" s="299"/>
      <c r="G69" s="301"/>
      <c r="H69" s="301"/>
      <c r="I69" s="301"/>
      <c r="J69" s="301"/>
      <c r="K69" s="301"/>
      <c r="L69" s="301"/>
      <c r="M69" s="301"/>
      <c r="N69" s="301"/>
      <c r="O69" s="301"/>
      <c r="P69" s="301"/>
      <c r="Q69" s="301"/>
      <c r="R69" s="301"/>
      <c r="S69" s="301"/>
      <c r="T69" s="301"/>
      <c r="U69" s="301"/>
    </row>
    <row r="70" spans="1:21" ht="14.25" x14ac:dyDescent="0.4">
      <c r="A70" s="299"/>
      <c r="G70" s="301"/>
      <c r="H70" s="301"/>
      <c r="I70" s="301"/>
      <c r="J70" s="301"/>
      <c r="K70" s="301"/>
      <c r="L70" s="301"/>
      <c r="M70" s="301"/>
      <c r="N70" s="301"/>
      <c r="O70" s="301"/>
      <c r="P70" s="301"/>
      <c r="Q70" s="301"/>
      <c r="R70" s="301"/>
      <c r="S70" s="301"/>
      <c r="T70" s="301"/>
      <c r="U70" s="301"/>
    </row>
    <row r="71" spans="1:21" ht="14.25" x14ac:dyDescent="0.4">
      <c r="A71" s="299"/>
      <c r="G71" s="301"/>
      <c r="H71" s="301"/>
      <c r="I71" s="301"/>
      <c r="J71" s="301"/>
      <c r="K71" s="301"/>
      <c r="L71" s="301"/>
      <c r="M71" s="301"/>
      <c r="N71" s="301"/>
      <c r="O71" s="301"/>
      <c r="P71" s="301"/>
      <c r="Q71" s="301"/>
      <c r="R71" s="301"/>
      <c r="S71" s="301"/>
      <c r="T71" s="301"/>
      <c r="U71" s="301"/>
    </row>
    <row r="72" spans="1:21" ht="14.25" x14ac:dyDescent="0.4">
      <c r="A72" s="299"/>
      <c r="G72" s="301"/>
      <c r="H72" s="301"/>
      <c r="I72" s="301"/>
      <c r="J72" s="301"/>
      <c r="K72" s="301"/>
      <c r="L72" s="301"/>
      <c r="M72" s="301"/>
      <c r="N72" s="301"/>
      <c r="O72" s="301"/>
      <c r="P72" s="301"/>
      <c r="Q72" s="301"/>
      <c r="R72" s="301"/>
      <c r="S72" s="301"/>
      <c r="T72" s="301"/>
      <c r="U72" s="301"/>
    </row>
    <row r="73" spans="1:21" ht="14.25" x14ac:dyDescent="0.4">
      <c r="A73" s="299"/>
      <c r="G73" s="301"/>
      <c r="H73" s="301"/>
      <c r="I73" s="301"/>
      <c r="J73" s="301"/>
      <c r="K73" s="301"/>
      <c r="L73" s="301"/>
      <c r="M73" s="301"/>
      <c r="N73" s="301"/>
      <c r="O73" s="301"/>
      <c r="P73" s="301"/>
      <c r="Q73" s="301"/>
      <c r="R73" s="301"/>
      <c r="S73" s="301"/>
      <c r="T73" s="301"/>
      <c r="U73" s="301"/>
    </row>
    <row r="74" spans="1:21" ht="14.25" x14ac:dyDescent="0.4">
      <c r="A74" s="299"/>
      <c r="G74" s="301"/>
      <c r="H74" s="301"/>
      <c r="I74" s="301"/>
      <c r="J74" s="301"/>
      <c r="K74" s="301"/>
      <c r="L74" s="301"/>
      <c r="M74" s="301"/>
      <c r="N74" s="301"/>
      <c r="O74" s="301"/>
      <c r="P74" s="301"/>
      <c r="Q74" s="301"/>
      <c r="R74" s="301"/>
      <c r="S74" s="301"/>
      <c r="T74" s="301"/>
      <c r="U74" s="301"/>
    </row>
    <row r="75" spans="1:21" ht="14.25" x14ac:dyDescent="0.4">
      <c r="A75" s="299"/>
      <c r="G75" s="301"/>
      <c r="H75" s="301"/>
      <c r="I75" s="301"/>
      <c r="J75" s="301"/>
      <c r="K75" s="301"/>
      <c r="L75" s="301"/>
      <c r="M75" s="301"/>
      <c r="N75" s="301"/>
      <c r="O75" s="301"/>
      <c r="P75" s="301"/>
      <c r="Q75" s="301"/>
      <c r="R75" s="301"/>
      <c r="S75" s="301"/>
      <c r="T75" s="301"/>
      <c r="U75" s="301"/>
    </row>
    <row r="76" spans="1:21" ht="14.25" x14ac:dyDescent="0.4">
      <c r="A76" s="299"/>
      <c r="G76" s="301"/>
      <c r="H76" s="301"/>
      <c r="I76" s="301"/>
      <c r="J76" s="301"/>
      <c r="K76" s="301"/>
      <c r="L76" s="301"/>
      <c r="M76" s="301"/>
      <c r="N76" s="301"/>
      <c r="O76" s="301"/>
      <c r="P76" s="301"/>
      <c r="Q76" s="301"/>
      <c r="R76" s="301"/>
      <c r="S76" s="301"/>
      <c r="T76" s="301"/>
      <c r="U76" s="301"/>
    </row>
    <row r="77" spans="1:21" ht="14.25" x14ac:dyDescent="0.4">
      <c r="A77" s="299"/>
      <c r="G77" s="301"/>
      <c r="H77" s="301"/>
      <c r="I77" s="301"/>
      <c r="J77" s="301"/>
      <c r="K77" s="301"/>
      <c r="L77" s="301"/>
      <c r="M77" s="301"/>
      <c r="N77" s="301"/>
      <c r="O77" s="301"/>
      <c r="P77" s="301"/>
      <c r="Q77" s="301"/>
      <c r="R77" s="301"/>
      <c r="S77" s="301"/>
      <c r="T77" s="301"/>
      <c r="U77" s="301"/>
    </row>
    <row r="78" spans="1:21" ht="14.25" x14ac:dyDescent="0.4">
      <c r="A78" s="299"/>
      <c r="G78" s="301"/>
      <c r="H78" s="301"/>
      <c r="I78" s="301"/>
      <c r="J78" s="301"/>
      <c r="K78" s="301"/>
      <c r="L78" s="301"/>
      <c r="M78" s="301"/>
      <c r="N78" s="301"/>
      <c r="O78" s="301"/>
      <c r="P78" s="301"/>
      <c r="Q78" s="301"/>
      <c r="R78" s="301"/>
      <c r="S78" s="301"/>
      <c r="T78" s="301"/>
      <c r="U78" s="301"/>
    </row>
    <row r="79" spans="1:21" ht="14.25" x14ac:dyDescent="0.4">
      <c r="A79" s="299"/>
      <c r="G79" s="301"/>
      <c r="H79" s="301"/>
      <c r="I79" s="301"/>
      <c r="J79" s="301"/>
      <c r="K79" s="301"/>
      <c r="L79" s="301"/>
      <c r="M79" s="301"/>
      <c r="N79" s="301"/>
      <c r="O79" s="301"/>
      <c r="P79" s="301"/>
      <c r="Q79" s="301"/>
      <c r="R79" s="301"/>
      <c r="S79" s="301"/>
      <c r="T79" s="301"/>
      <c r="U79" s="301"/>
    </row>
    <row r="80" spans="1:21" ht="14.25" x14ac:dyDescent="0.4">
      <c r="A80" s="299"/>
      <c r="G80" s="301"/>
      <c r="H80" s="301"/>
      <c r="I80" s="301"/>
      <c r="J80" s="301"/>
      <c r="K80" s="301"/>
      <c r="L80" s="301"/>
      <c r="M80" s="301"/>
      <c r="N80" s="301"/>
      <c r="O80" s="301"/>
      <c r="P80" s="301"/>
      <c r="Q80" s="301"/>
      <c r="R80" s="301"/>
      <c r="S80" s="301"/>
      <c r="T80" s="301"/>
      <c r="U80" s="301"/>
    </row>
    <row r="81" spans="1:21" ht="14.25" x14ac:dyDescent="0.4">
      <c r="A81" s="299"/>
      <c r="G81" s="301"/>
      <c r="H81" s="301"/>
      <c r="I81" s="301"/>
      <c r="J81" s="301"/>
      <c r="K81" s="301"/>
      <c r="L81" s="301"/>
      <c r="M81" s="301"/>
      <c r="N81" s="301"/>
      <c r="O81" s="301"/>
      <c r="P81" s="301"/>
      <c r="Q81" s="301"/>
      <c r="R81" s="301"/>
      <c r="S81" s="301"/>
      <c r="T81" s="301"/>
      <c r="U81" s="301"/>
    </row>
    <row r="82" spans="1:21" ht="14.25" x14ac:dyDescent="0.4">
      <c r="A82" s="299"/>
      <c r="G82" s="301"/>
      <c r="H82" s="301"/>
      <c r="I82" s="301"/>
      <c r="J82" s="301"/>
      <c r="K82" s="301"/>
      <c r="L82" s="301"/>
      <c r="M82" s="301"/>
      <c r="N82" s="301"/>
      <c r="O82" s="301"/>
      <c r="P82" s="301"/>
      <c r="Q82" s="301"/>
      <c r="R82" s="301"/>
      <c r="S82" s="301"/>
      <c r="T82" s="301"/>
      <c r="U82" s="301"/>
    </row>
    <row r="83" spans="1:21" ht="14.25" x14ac:dyDescent="0.4">
      <c r="A83" s="299"/>
      <c r="G83" s="301"/>
      <c r="H83" s="301"/>
      <c r="I83" s="301"/>
      <c r="J83" s="301"/>
      <c r="K83" s="301"/>
      <c r="L83" s="301"/>
      <c r="M83" s="301"/>
      <c r="N83" s="301"/>
      <c r="O83" s="301"/>
      <c r="P83" s="301"/>
      <c r="Q83" s="301"/>
      <c r="R83" s="301"/>
      <c r="S83" s="301"/>
      <c r="T83" s="301"/>
      <c r="U83" s="301"/>
    </row>
    <row r="84" spans="1:21" ht="14.25" x14ac:dyDescent="0.4">
      <c r="A84" s="299"/>
      <c r="G84" s="301"/>
      <c r="H84" s="301"/>
      <c r="I84" s="301"/>
      <c r="J84" s="301"/>
      <c r="K84" s="301"/>
      <c r="L84" s="301"/>
      <c r="M84" s="301"/>
      <c r="N84" s="301"/>
      <c r="O84" s="301"/>
      <c r="P84" s="301"/>
      <c r="Q84" s="301"/>
      <c r="R84" s="301"/>
      <c r="S84" s="301"/>
      <c r="T84" s="301"/>
      <c r="U84" s="301"/>
    </row>
    <row r="85" spans="1:21" ht="14.25" x14ac:dyDescent="0.4">
      <c r="A85" s="299"/>
      <c r="G85" s="301"/>
      <c r="H85" s="301"/>
      <c r="I85" s="301"/>
      <c r="J85" s="301"/>
      <c r="K85" s="301"/>
      <c r="L85" s="301"/>
      <c r="M85" s="301"/>
      <c r="N85" s="301"/>
      <c r="O85" s="301"/>
      <c r="P85" s="301"/>
      <c r="Q85" s="301"/>
      <c r="R85" s="301"/>
      <c r="S85" s="301"/>
      <c r="T85" s="301"/>
      <c r="U85" s="301"/>
    </row>
    <row r="86" spans="1:21" ht="14.25" x14ac:dyDescent="0.4">
      <c r="A86" s="299"/>
      <c r="G86" s="301"/>
      <c r="H86" s="301"/>
      <c r="I86" s="301"/>
      <c r="J86" s="301"/>
      <c r="K86" s="301"/>
      <c r="L86" s="301"/>
      <c r="M86" s="301"/>
      <c r="N86" s="301"/>
      <c r="O86" s="301"/>
      <c r="P86" s="301"/>
      <c r="Q86" s="301"/>
      <c r="R86" s="301"/>
      <c r="S86" s="301"/>
      <c r="T86" s="301"/>
      <c r="U86" s="301"/>
    </row>
    <row r="87" spans="1:21" ht="14.25" x14ac:dyDescent="0.4">
      <c r="A87" s="299"/>
      <c r="G87" s="301"/>
      <c r="H87" s="301"/>
      <c r="I87" s="301"/>
      <c r="J87" s="301"/>
      <c r="K87" s="301"/>
      <c r="L87" s="301"/>
      <c r="M87" s="301"/>
      <c r="N87" s="301"/>
      <c r="O87" s="301"/>
      <c r="P87" s="301"/>
      <c r="Q87" s="301"/>
      <c r="R87" s="301"/>
      <c r="S87" s="301"/>
      <c r="T87" s="301"/>
      <c r="U87" s="301"/>
    </row>
    <row r="88" spans="1:21" ht="14.25" x14ac:dyDescent="0.4">
      <c r="A88" s="299"/>
      <c r="G88" s="301"/>
      <c r="H88" s="301"/>
      <c r="I88" s="301"/>
      <c r="J88" s="301"/>
      <c r="K88" s="301"/>
      <c r="L88" s="301"/>
      <c r="M88" s="301"/>
      <c r="N88" s="301"/>
      <c r="O88" s="301"/>
      <c r="P88" s="301"/>
      <c r="Q88" s="301"/>
      <c r="R88" s="301"/>
      <c r="S88" s="301"/>
      <c r="T88" s="301"/>
      <c r="U88" s="301"/>
    </row>
    <row r="89" spans="1:21" ht="14.25" x14ac:dyDescent="0.4">
      <c r="A89" s="299"/>
      <c r="G89" s="301"/>
      <c r="H89" s="301"/>
      <c r="I89" s="301"/>
      <c r="J89" s="301"/>
      <c r="K89" s="301"/>
      <c r="L89" s="301"/>
      <c r="M89" s="301"/>
      <c r="N89" s="301"/>
      <c r="O89" s="301"/>
      <c r="P89" s="301"/>
      <c r="Q89" s="301"/>
      <c r="R89" s="301"/>
      <c r="S89" s="301"/>
      <c r="T89" s="301"/>
      <c r="U89" s="301"/>
    </row>
    <row r="90" spans="1:21" ht="14.25" x14ac:dyDescent="0.4">
      <c r="A90" s="299"/>
      <c r="G90" s="301"/>
      <c r="H90" s="301"/>
      <c r="I90" s="301"/>
      <c r="J90" s="301"/>
      <c r="K90" s="301"/>
      <c r="L90" s="301"/>
      <c r="M90" s="301"/>
      <c r="N90" s="301"/>
      <c r="O90" s="301"/>
      <c r="P90" s="301"/>
      <c r="Q90" s="301"/>
      <c r="R90" s="301"/>
      <c r="S90" s="301"/>
      <c r="T90" s="301"/>
      <c r="U90" s="301"/>
    </row>
    <row r="91" spans="1:21" ht="14.25" x14ac:dyDescent="0.4">
      <c r="A91" s="299"/>
      <c r="G91" s="301"/>
      <c r="H91" s="301"/>
      <c r="I91" s="301"/>
      <c r="J91" s="301"/>
      <c r="K91" s="301"/>
      <c r="L91" s="301"/>
      <c r="M91" s="301"/>
      <c r="N91" s="301"/>
      <c r="O91" s="301"/>
      <c r="P91" s="301"/>
      <c r="Q91" s="301"/>
      <c r="R91" s="301"/>
      <c r="S91" s="301"/>
      <c r="T91" s="301"/>
      <c r="U91" s="301"/>
    </row>
    <row r="92" spans="1:21" ht="14.25" x14ac:dyDescent="0.4">
      <c r="A92" s="299"/>
      <c r="G92" s="301"/>
      <c r="H92" s="301"/>
      <c r="I92" s="301"/>
      <c r="J92" s="301"/>
      <c r="K92" s="301"/>
      <c r="L92" s="301"/>
      <c r="M92" s="301"/>
      <c r="N92" s="301"/>
      <c r="O92" s="301"/>
      <c r="P92" s="301"/>
      <c r="Q92" s="301"/>
      <c r="R92" s="301"/>
      <c r="S92" s="301"/>
      <c r="T92" s="301"/>
      <c r="U92" s="301"/>
    </row>
    <row r="93" spans="1:21" ht="14.25" x14ac:dyDescent="0.4">
      <c r="A93" s="299"/>
      <c r="G93" s="301"/>
      <c r="H93" s="301"/>
      <c r="I93" s="301"/>
      <c r="J93" s="301"/>
      <c r="K93" s="301"/>
      <c r="L93" s="301"/>
      <c r="M93" s="301"/>
      <c r="N93" s="301"/>
      <c r="O93" s="301"/>
      <c r="P93" s="301"/>
      <c r="Q93" s="301"/>
      <c r="R93" s="301"/>
      <c r="S93" s="301"/>
      <c r="T93" s="301"/>
      <c r="U93" s="301"/>
    </row>
    <row r="94" spans="1:21" ht="14.25" x14ac:dyDescent="0.4">
      <c r="A94" s="299"/>
      <c r="G94" s="301"/>
      <c r="H94" s="301"/>
      <c r="I94" s="301"/>
      <c r="J94" s="301"/>
      <c r="K94" s="301"/>
      <c r="L94" s="301"/>
      <c r="M94" s="301"/>
      <c r="N94" s="301"/>
      <c r="O94" s="301"/>
      <c r="P94" s="301"/>
      <c r="Q94" s="301"/>
      <c r="R94" s="301"/>
      <c r="S94" s="301"/>
      <c r="T94" s="301"/>
      <c r="U94" s="301"/>
    </row>
    <row r="95" spans="1:21" ht="14.25" x14ac:dyDescent="0.4">
      <c r="A95" s="299"/>
      <c r="G95" s="301"/>
      <c r="H95" s="301"/>
      <c r="I95" s="301"/>
      <c r="J95" s="301"/>
      <c r="K95" s="301"/>
      <c r="L95" s="301"/>
      <c r="M95" s="301"/>
      <c r="N95" s="301"/>
      <c r="O95" s="301"/>
      <c r="P95" s="301"/>
      <c r="Q95" s="301"/>
      <c r="R95" s="301"/>
      <c r="S95" s="301"/>
      <c r="T95" s="301"/>
      <c r="U95" s="301"/>
    </row>
    <row r="96" spans="1:21" ht="14.25" x14ac:dyDescent="0.4">
      <c r="A96" s="299"/>
      <c r="G96" s="301"/>
      <c r="H96" s="301"/>
      <c r="I96" s="301"/>
      <c r="J96" s="301"/>
      <c r="K96" s="301"/>
      <c r="L96" s="301"/>
      <c r="M96" s="301"/>
      <c r="N96" s="301"/>
      <c r="O96" s="301"/>
      <c r="P96" s="301"/>
      <c r="Q96" s="301"/>
      <c r="R96" s="301"/>
      <c r="S96" s="301"/>
      <c r="T96" s="301"/>
      <c r="U96" s="301"/>
    </row>
    <row r="97" spans="1:21" ht="14.25" x14ac:dyDescent="0.4">
      <c r="A97" s="299"/>
      <c r="G97" s="301"/>
      <c r="H97" s="301"/>
      <c r="I97" s="301"/>
      <c r="J97" s="301"/>
      <c r="K97" s="301"/>
      <c r="L97" s="301"/>
      <c r="M97" s="301"/>
      <c r="N97" s="301"/>
      <c r="O97" s="301"/>
      <c r="P97" s="301"/>
      <c r="Q97" s="301"/>
      <c r="R97" s="301"/>
      <c r="S97" s="301"/>
      <c r="T97" s="301"/>
      <c r="U97" s="301"/>
    </row>
    <row r="98" spans="1:21" ht="14.25" x14ac:dyDescent="0.4">
      <c r="A98" s="299"/>
      <c r="G98" s="301"/>
      <c r="H98" s="301"/>
      <c r="I98" s="301"/>
      <c r="J98" s="301"/>
      <c r="K98" s="301"/>
      <c r="L98" s="301"/>
      <c r="M98" s="301"/>
      <c r="N98" s="301"/>
      <c r="O98" s="301"/>
      <c r="P98" s="301"/>
      <c r="Q98" s="301"/>
      <c r="R98" s="301"/>
      <c r="S98" s="301"/>
      <c r="T98" s="301"/>
      <c r="U98" s="301"/>
    </row>
    <row r="99" spans="1:21" ht="14.25" x14ac:dyDescent="0.4">
      <c r="A99" s="299"/>
      <c r="G99" s="301"/>
      <c r="H99" s="301"/>
      <c r="I99" s="301"/>
      <c r="J99" s="301"/>
      <c r="K99" s="301"/>
      <c r="L99" s="301"/>
      <c r="M99" s="301"/>
      <c r="N99" s="301"/>
      <c r="O99" s="301"/>
      <c r="P99" s="301"/>
      <c r="Q99" s="301"/>
      <c r="R99" s="301"/>
      <c r="S99" s="301"/>
      <c r="T99" s="301"/>
      <c r="U99" s="301"/>
    </row>
    <row r="100" spans="1:21" ht="14.25" x14ac:dyDescent="0.4">
      <c r="A100" s="299"/>
      <c r="G100" s="301"/>
      <c r="H100" s="301"/>
      <c r="I100" s="301"/>
      <c r="J100" s="301"/>
      <c r="K100" s="301"/>
      <c r="L100" s="301"/>
      <c r="M100" s="301"/>
      <c r="N100" s="301"/>
      <c r="O100" s="301"/>
      <c r="P100" s="301"/>
      <c r="Q100" s="301"/>
      <c r="R100" s="301"/>
      <c r="S100" s="301"/>
      <c r="T100" s="301"/>
      <c r="U100" s="301"/>
    </row>
    <row r="101" spans="1:21" ht="14.25" x14ac:dyDescent="0.4">
      <c r="A101" s="299"/>
      <c r="G101" s="301"/>
      <c r="H101" s="301"/>
      <c r="I101" s="301"/>
      <c r="J101" s="301"/>
      <c r="K101" s="301"/>
      <c r="L101" s="301"/>
      <c r="M101" s="301"/>
      <c r="N101" s="301"/>
      <c r="O101" s="301"/>
      <c r="P101" s="301"/>
      <c r="Q101" s="301"/>
      <c r="R101" s="301"/>
      <c r="S101" s="301"/>
      <c r="T101" s="301"/>
      <c r="U101" s="301"/>
    </row>
    <row r="102" spans="1:21" ht="14.25" x14ac:dyDescent="0.4">
      <c r="A102" s="299"/>
      <c r="G102" s="301"/>
      <c r="H102" s="301"/>
      <c r="I102" s="301"/>
      <c r="J102" s="301"/>
      <c r="K102" s="301"/>
      <c r="L102" s="301"/>
      <c r="M102" s="301"/>
      <c r="N102" s="301"/>
      <c r="O102" s="301"/>
      <c r="P102" s="301"/>
      <c r="Q102" s="301"/>
      <c r="R102" s="301"/>
      <c r="S102" s="301"/>
      <c r="T102" s="301"/>
      <c r="U102" s="301"/>
    </row>
    <row r="103" spans="1:21" ht="14.25" x14ac:dyDescent="0.4">
      <c r="A103" s="299"/>
      <c r="G103" s="301"/>
      <c r="H103" s="301"/>
      <c r="I103" s="301"/>
      <c r="J103" s="301"/>
      <c r="K103" s="301"/>
      <c r="L103" s="301"/>
      <c r="M103" s="301"/>
      <c r="N103" s="301"/>
      <c r="O103" s="301"/>
      <c r="P103" s="301"/>
      <c r="Q103" s="301"/>
      <c r="R103" s="301"/>
      <c r="S103" s="301"/>
      <c r="T103" s="301"/>
      <c r="U103" s="301"/>
    </row>
    <row r="104" spans="1:21" ht="14.25" x14ac:dyDescent="0.4">
      <c r="A104" s="299"/>
      <c r="G104" s="301"/>
      <c r="H104" s="301"/>
      <c r="I104" s="301"/>
      <c r="J104" s="301"/>
      <c r="K104" s="301"/>
      <c r="L104" s="301"/>
      <c r="M104" s="301"/>
      <c r="N104" s="301"/>
      <c r="O104" s="301"/>
      <c r="P104" s="301"/>
      <c r="Q104" s="301"/>
      <c r="R104" s="301"/>
      <c r="S104" s="301"/>
      <c r="T104" s="301"/>
      <c r="U104" s="301"/>
    </row>
    <row r="105" spans="1:21" ht="14.25" x14ac:dyDescent="0.4">
      <c r="A105" s="299"/>
      <c r="G105" s="301"/>
      <c r="H105" s="301"/>
      <c r="I105" s="301"/>
      <c r="J105" s="301"/>
      <c r="K105" s="301"/>
      <c r="L105" s="301"/>
      <c r="M105" s="301"/>
      <c r="N105" s="301"/>
      <c r="O105" s="301"/>
      <c r="P105" s="301"/>
      <c r="Q105" s="301"/>
      <c r="R105" s="301"/>
      <c r="S105" s="301"/>
      <c r="T105" s="301"/>
      <c r="U105" s="301"/>
    </row>
    <row r="106" spans="1:21" ht="14.25" x14ac:dyDescent="0.4">
      <c r="A106" s="299"/>
      <c r="G106" s="301"/>
      <c r="H106" s="301"/>
      <c r="I106" s="301"/>
      <c r="J106" s="301"/>
      <c r="K106" s="301"/>
      <c r="L106" s="301"/>
      <c r="M106" s="301"/>
      <c r="N106" s="301"/>
      <c r="O106" s="301"/>
      <c r="P106" s="301"/>
      <c r="Q106" s="301"/>
      <c r="R106" s="301"/>
      <c r="S106" s="301"/>
      <c r="T106" s="301"/>
      <c r="U106" s="301"/>
    </row>
    <row r="107" spans="1:21" ht="14.25" x14ac:dyDescent="0.4">
      <c r="A107" s="299"/>
      <c r="G107" s="301"/>
      <c r="H107" s="301"/>
      <c r="I107" s="301"/>
      <c r="J107" s="301"/>
      <c r="K107" s="301"/>
      <c r="L107" s="301"/>
      <c r="M107" s="301"/>
      <c r="N107" s="301"/>
      <c r="O107" s="301"/>
      <c r="P107" s="301"/>
      <c r="Q107" s="301"/>
      <c r="R107" s="301"/>
      <c r="S107" s="301"/>
      <c r="T107" s="301"/>
      <c r="U107" s="301"/>
    </row>
    <row r="108" spans="1:21" ht="14.25" x14ac:dyDescent="0.4">
      <c r="A108" s="299"/>
      <c r="G108" s="301"/>
      <c r="H108" s="301"/>
      <c r="I108" s="301"/>
      <c r="J108" s="301"/>
      <c r="K108" s="301"/>
      <c r="L108" s="301"/>
      <c r="M108" s="301"/>
      <c r="N108" s="301"/>
      <c r="O108" s="301"/>
      <c r="P108" s="301"/>
      <c r="Q108" s="301"/>
      <c r="R108" s="301"/>
      <c r="S108" s="301"/>
      <c r="T108" s="301"/>
      <c r="U108" s="301"/>
    </row>
    <row r="109" spans="1:21" ht="14.25" x14ac:dyDescent="0.4">
      <c r="A109" s="299"/>
      <c r="G109" s="301"/>
      <c r="H109" s="301"/>
      <c r="I109" s="301"/>
      <c r="J109" s="301"/>
      <c r="K109" s="301"/>
      <c r="L109" s="301"/>
      <c r="M109" s="301"/>
      <c r="N109" s="301"/>
      <c r="O109" s="301"/>
      <c r="P109" s="301"/>
      <c r="Q109" s="301"/>
      <c r="R109" s="301"/>
      <c r="S109" s="301"/>
      <c r="T109" s="301"/>
      <c r="U109" s="301"/>
    </row>
    <row r="110" spans="1:21" ht="14.25" x14ac:dyDescent="0.4">
      <c r="A110" s="299"/>
      <c r="G110" s="301"/>
      <c r="H110" s="301"/>
      <c r="I110" s="301"/>
      <c r="J110" s="301"/>
      <c r="K110" s="301"/>
      <c r="L110" s="301"/>
      <c r="M110" s="301"/>
      <c r="N110" s="301"/>
      <c r="O110" s="301"/>
      <c r="P110" s="301"/>
      <c r="Q110" s="301"/>
      <c r="R110" s="301"/>
      <c r="S110" s="301"/>
      <c r="T110" s="301"/>
      <c r="U110" s="301"/>
    </row>
    <row r="111" spans="1:21" ht="14.25" x14ac:dyDescent="0.4">
      <c r="A111" s="299"/>
      <c r="G111" s="301"/>
      <c r="H111" s="301"/>
      <c r="I111" s="301"/>
      <c r="J111" s="301"/>
      <c r="K111" s="301"/>
      <c r="L111" s="301"/>
      <c r="M111" s="301"/>
      <c r="N111" s="301"/>
      <c r="O111" s="301"/>
      <c r="P111" s="301"/>
      <c r="Q111" s="301"/>
      <c r="R111" s="301"/>
      <c r="S111" s="301"/>
      <c r="T111" s="301"/>
      <c r="U111" s="301"/>
    </row>
    <row r="112" spans="1:21" ht="14.25" x14ac:dyDescent="0.4">
      <c r="A112" s="299"/>
      <c r="G112" s="301"/>
      <c r="H112" s="301"/>
      <c r="I112" s="301"/>
      <c r="J112" s="301"/>
      <c r="K112" s="301"/>
      <c r="L112" s="301"/>
      <c r="M112" s="301"/>
      <c r="N112" s="301"/>
      <c r="O112" s="301"/>
      <c r="P112" s="301"/>
      <c r="Q112" s="301"/>
      <c r="R112" s="301"/>
      <c r="S112" s="301"/>
      <c r="T112" s="301"/>
      <c r="U112" s="301"/>
    </row>
    <row r="113" spans="1:21" ht="14.25" x14ac:dyDescent="0.4">
      <c r="A113" s="299"/>
      <c r="G113" s="301"/>
      <c r="H113" s="301"/>
      <c r="I113" s="301"/>
      <c r="J113" s="301"/>
      <c r="K113" s="301"/>
      <c r="L113" s="301"/>
      <c r="M113" s="301"/>
      <c r="N113" s="301"/>
      <c r="O113" s="301"/>
      <c r="P113" s="301"/>
      <c r="Q113" s="301"/>
      <c r="R113" s="301"/>
      <c r="S113" s="301"/>
      <c r="T113" s="301"/>
      <c r="U113" s="301"/>
    </row>
    <row r="114" spans="1:21" ht="14.25" x14ac:dyDescent="0.4">
      <c r="A114" s="299"/>
      <c r="G114" s="301"/>
      <c r="H114" s="301"/>
      <c r="I114" s="301"/>
      <c r="J114" s="301"/>
      <c r="K114" s="301"/>
      <c r="L114" s="301"/>
      <c r="M114" s="301"/>
      <c r="N114" s="301"/>
      <c r="O114" s="301"/>
      <c r="P114" s="301"/>
      <c r="Q114" s="301"/>
      <c r="R114" s="301"/>
      <c r="S114" s="301"/>
      <c r="T114" s="301"/>
      <c r="U114" s="301"/>
    </row>
    <row r="115" spans="1:21" ht="14.25" x14ac:dyDescent="0.4">
      <c r="A115" s="299"/>
      <c r="G115" s="301"/>
      <c r="H115" s="301"/>
      <c r="I115" s="301"/>
      <c r="J115" s="301"/>
      <c r="K115" s="301"/>
      <c r="L115" s="301"/>
      <c r="M115" s="301"/>
      <c r="N115" s="301"/>
      <c r="O115" s="301"/>
      <c r="P115" s="301"/>
      <c r="Q115" s="301"/>
      <c r="R115" s="301"/>
      <c r="S115" s="301"/>
      <c r="T115" s="301"/>
      <c r="U115" s="301"/>
    </row>
    <row r="116" spans="1:21" ht="14.25" x14ac:dyDescent="0.4">
      <c r="A116" s="299"/>
      <c r="G116" s="301"/>
      <c r="H116" s="301"/>
      <c r="I116" s="301"/>
      <c r="J116" s="301"/>
      <c r="K116" s="301"/>
      <c r="L116" s="301"/>
      <c r="M116" s="301"/>
      <c r="N116" s="301"/>
      <c r="O116" s="301"/>
      <c r="P116" s="301"/>
      <c r="Q116" s="301"/>
      <c r="R116" s="301"/>
      <c r="S116" s="301"/>
      <c r="T116" s="301"/>
      <c r="U116" s="301"/>
    </row>
    <row r="117" spans="1:21" ht="14.25" x14ac:dyDescent="0.4">
      <c r="A117" s="299"/>
      <c r="G117" s="301"/>
      <c r="H117" s="301"/>
      <c r="I117" s="301"/>
      <c r="J117" s="301"/>
      <c r="K117" s="301"/>
      <c r="L117" s="301"/>
      <c r="M117" s="301"/>
      <c r="N117" s="301"/>
      <c r="O117" s="301"/>
      <c r="P117" s="301"/>
      <c r="Q117" s="301"/>
      <c r="R117" s="301"/>
      <c r="S117" s="301"/>
      <c r="T117" s="301"/>
      <c r="U117" s="301"/>
    </row>
    <row r="118" spans="1:21" ht="14.25" x14ac:dyDescent="0.4">
      <c r="A118" s="299"/>
      <c r="G118" s="301"/>
      <c r="H118" s="301"/>
      <c r="I118" s="301"/>
      <c r="J118" s="301"/>
      <c r="K118" s="301"/>
      <c r="L118" s="301"/>
      <c r="M118" s="301"/>
      <c r="N118" s="301"/>
      <c r="O118" s="301"/>
      <c r="P118" s="301"/>
      <c r="Q118" s="301"/>
      <c r="R118" s="301"/>
      <c r="S118" s="301"/>
      <c r="T118" s="301"/>
      <c r="U118" s="301"/>
    </row>
    <row r="119" spans="1:21" ht="14.25" x14ac:dyDescent="0.4">
      <c r="A119" s="299"/>
      <c r="G119" s="301"/>
      <c r="H119" s="301"/>
      <c r="I119" s="301"/>
      <c r="J119" s="301"/>
      <c r="K119" s="301"/>
      <c r="L119" s="301"/>
      <c r="M119" s="301"/>
      <c r="N119" s="301"/>
      <c r="O119" s="301"/>
      <c r="P119" s="301"/>
      <c r="Q119" s="301"/>
      <c r="R119" s="301"/>
      <c r="S119" s="301"/>
      <c r="T119" s="301"/>
      <c r="U119" s="301"/>
    </row>
    <row r="120" spans="1:21" ht="14.25" x14ac:dyDescent="0.4">
      <c r="A120" s="299"/>
      <c r="G120" s="301"/>
      <c r="H120" s="301"/>
      <c r="I120" s="301"/>
      <c r="J120" s="301"/>
      <c r="K120" s="301"/>
      <c r="L120" s="301"/>
      <c r="M120" s="301"/>
      <c r="N120" s="301"/>
      <c r="O120" s="301"/>
      <c r="P120" s="301"/>
      <c r="Q120" s="301"/>
      <c r="R120" s="301"/>
      <c r="S120" s="301"/>
      <c r="T120" s="301"/>
      <c r="U120" s="301"/>
    </row>
    <row r="121" spans="1:21" ht="14.25" x14ac:dyDescent="0.4">
      <c r="A121" s="299"/>
      <c r="G121" s="301"/>
      <c r="H121" s="301"/>
      <c r="I121" s="301"/>
      <c r="J121" s="301"/>
      <c r="K121" s="301"/>
      <c r="L121" s="301"/>
      <c r="M121" s="301"/>
      <c r="N121" s="301"/>
      <c r="O121" s="301"/>
      <c r="P121" s="301"/>
      <c r="Q121" s="301"/>
      <c r="R121" s="301"/>
      <c r="S121" s="301"/>
      <c r="T121" s="301"/>
      <c r="U121" s="301"/>
    </row>
    <row r="122" spans="1:21" ht="14.25" x14ac:dyDescent="0.4">
      <c r="A122" s="299"/>
      <c r="G122" s="301"/>
      <c r="H122" s="301"/>
      <c r="I122" s="301"/>
      <c r="J122" s="301"/>
      <c r="K122" s="301"/>
      <c r="L122" s="301"/>
      <c r="M122" s="301"/>
      <c r="N122" s="301"/>
      <c r="O122" s="301"/>
      <c r="P122" s="301"/>
      <c r="Q122" s="301"/>
      <c r="R122" s="301"/>
      <c r="S122" s="301"/>
      <c r="T122" s="301"/>
      <c r="U122" s="301"/>
    </row>
    <row r="123" spans="1:21" ht="14.25" x14ac:dyDescent="0.4">
      <c r="A123" s="299"/>
      <c r="G123" s="301"/>
      <c r="H123" s="301"/>
      <c r="I123" s="301"/>
      <c r="J123" s="301"/>
      <c r="K123" s="301"/>
      <c r="L123" s="301"/>
      <c r="M123" s="301"/>
      <c r="N123" s="301"/>
      <c r="O123" s="301"/>
      <c r="P123" s="301"/>
      <c r="Q123" s="301"/>
      <c r="R123" s="301"/>
      <c r="S123" s="301"/>
      <c r="T123" s="301"/>
      <c r="U123" s="301"/>
    </row>
    <row r="124" spans="1:21" ht="14.25" x14ac:dyDescent="0.4">
      <c r="A124" s="299"/>
      <c r="G124" s="301"/>
      <c r="H124" s="301"/>
      <c r="I124" s="301"/>
      <c r="J124" s="301"/>
      <c r="K124" s="301"/>
      <c r="L124" s="301"/>
      <c r="M124" s="301"/>
      <c r="N124" s="301"/>
      <c r="O124" s="301"/>
      <c r="P124" s="301"/>
      <c r="Q124" s="301"/>
      <c r="R124" s="301"/>
      <c r="S124" s="301"/>
      <c r="T124" s="301"/>
      <c r="U124" s="301"/>
    </row>
    <row r="125" spans="1:21" ht="14.25" x14ac:dyDescent="0.4">
      <c r="A125" s="299"/>
      <c r="G125" s="301"/>
      <c r="H125" s="301"/>
      <c r="I125" s="301"/>
      <c r="J125" s="301"/>
      <c r="K125" s="301"/>
      <c r="L125" s="301"/>
      <c r="M125" s="301"/>
      <c r="N125" s="301"/>
      <c r="O125" s="301"/>
      <c r="P125" s="301"/>
      <c r="Q125" s="301"/>
      <c r="R125" s="301"/>
      <c r="S125" s="301"/>
      <c r="T125" s="301"/>
      <c r="U125" s="301"/>
    </row>
    <row r="126" spans="1:21" ht="14.25" x14ac:dyDescent="0.4">
      <c r="A126" s="299"/>
      <c r="G126" s="301"/>
      <c r="H126" s="301"/>
      <c r="I126" s="301"/>
      <c r="J126" s="301"/>
      <c r="K126" s="301"/>
      <c r="L126" s="301"/>
      <c r="M126" s="301"/>
      <c r="N126" s="301"/>
      <c r="O126" s="301"/>
      <c r="P126" s="301"/>
      <c r="Q126" s="301"/>
      <c r="R126" s="301"/>
      <c r="S126" s="301"/>
      <c r="T126" s="301"/>
      <c r="U126" s="301"/>
    </row>
    <row r="127" spans="1:21" ht="14.25" x14ac:dyDescent="0.4">
      <c r="A127" s="299"/>
      <c r="G127" s="301"/>
      <c r="H127" s="301"/>
      <c r="I127" s="301"/>
      <c r="J127" s="301"/>
      <c r="K127" s="301"/>
      <c r="L127" s="301"/>
      <c r="M127" s="301"/>
      <c r="N127" s="301"/>
      <c r="O127" s="301"/>
      <c r="P127" s="301"/>
      <c r="Q127" s="301"/>
      <c r="R127" s="301"/>
      <c r="S127" s="301"/>
      <c r="T127" s="301"/>
      <c r="U127" s="301"/>
    </row>
    <row r="128" spans="1:21" ht="14.25" x14ac:dyDescent="0.4">
      <c r="A128" s="299"/>
      <c r="G128" s="301"/>
      <c r="H128" s="301"/>
      <c r="I128" s="301"/>
      <c r="J128" s="301"/>
      <c r="K128" s="301"/>
      <c r="L128" s="301"/>
      <c r="M128" s="301"/>
      <c r="N128" s="301"/>
      <c r="O128" s="301"/>
      <c r="P128" s="301"/>
      <c r="Q128" s="301"/>
      <c r="R128" s="301"/>
      <c r="S128" s="301"/>
      <c r="T128" s="301"/>
      <c r="U128" s="301"/>
    </row>
    <row r="129" spans="1:21" ht="14.25" x14ac:dyDescent="0.4">
      <c r="A129" s="299"/>
      <c r="G129" s="301"/>
      <c r="H129" s="301"/>
      <c r="I129" s="301"/>
      <c r="J129" s="301"/>
      <c r="K129" s="301"/>
      <c r="L129" s="301"/>
      <c r="M129" s="301"/>
      <c r="N129" s="301"/>
      <c r="O129" s="301"/>
      <c r="P129" s="301"/>
      <c r="Q129" s="301"/>
      <c r="R129" s="301"/>
      <c r="S129" s="301"/>
      <c r="T129" s="301"/>
      <c r="U129" s="301"/>
    </row>
    <row r="130" spans="1:21" ht="14.25" x14ac:dyDescent="0.4">
      <c r="A130" s="299"/>
      <c r="G130" s="301"/>
      <c r="H130" s="301"/>
      <c r="I130" s="301"/>
      <c r="J130" s="301"/>
      <c r="K130" s="301"/>
      <c r="L130" s="301"/>
      <c r="M130" s="301"/>
      <c r="N130" s="301"/>
      <c r="O130" s="301"/>
      <c r="P130" s="301"/>
      <c r="Q130" s="301"/>
      <c r="R130" s="301"/>
      <c r="S130" s="301"/>
      <c r="T130" s="301"/>
      <c r="U130" s="301"/>
    </row>
  </sheetData>
  <mergeCells count="13">
    <mergeCell ref="B52:D53"/>
    <mergeCell ref="G52:K52"/>
    <mergeCell ref="L52:P52"/>
    <mergeCell ref="Q52:U52"/>
    <mergeCell ref="B2:T2"/>
    <mergeCell ref="B38:D39"/>
    <mergeCell ref="B4:D5"/>
    <mergeCell ref="G4:K4"/>
    <mergeCell ref="L4:P4"/>
    <mergeCell ref="Q4:U4"/>
    <mergeCell ref="G38:K38"/>
    <mergeCell ref="L38:P38"/>
    <mergeCell ref="Q38:U38"/>
  </mergeCells>
  <phoneticPr fontId="1"/>
  <pageMargins left="0.23622047244094491" right="0.23622047244094491" top="0.74803149606299213" bottom="0.55118110236220474" header="0.31496062992125984" footer="0.31496062992125984"/>
  <pageSetup paperSize="8"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1"/>
  <sheetViews>
    <sheetView workbookViewId="0"/>
  </sheetViews>
  <sheetFormatPr defaultRowHeight="18.75" x14ac:dyDescent="0.4"/>
  <sheetData>
    <row r="1" spans="1:21" x14ac:dyDescent="0.4">
      <c r="A1" s="86"/>
      <c r="M1" s="213"/>
      <c r="N1" s="213"/>
      <c r="O1" s="213"/>
      <c r="P1" s="213"/>
      <c r="Q1" s="213"/>
    </row>
    <row r="2" spans="1:21" ht="24" x14ac:dyDescent="0.4">
      <c r="A2" s="2" t="s">
        <v>70</v>
      </c>
      <c r="B2" s="2"/>
      <c r="C2" s="2"/>
      <c r="D2" s="2"/>
      <c r="E2" s="2"/>
      <c r="F2" s="2"/>
      <c r="G2" s="2"/>
      <c r="H2" s="2"/>
      <c r="I2" s="2"/>
      <c r="J2" s="2"/>
      <c r="K2" s="2"/>
      <c r="L2" s="2"/>
      <c r="M2" s="2"/>
      <c r="N2" s="2"/>
      <c r="O2" s="2"/>
      <c r="P2" s="2"/>
      <c r="Q2" s="2"/>
      <c r="R2" s="2"/>
    </row>
    <row r="3" spans="1:21" x14ac:dyDescent="0.4">
      <c r="A3" s="86"/>
      <c r="J3" s="87"/>
      <c r="K3" s="87"/>
      <c r="L3" s="87"/>
      <c r="M3" s="214"/>
      <c r="N3" s="87"/>
      <c r="O3" s="87"/>
      <c r="P3" s="87"/>
      <c r="Q3" s="87"/>
      <c r="R3" s="87"/>
    </row>
    <row r="4" spans="1:21" ht="19.5" x14ac:dyDescent="0.4">
      <c r="A4" s="88"/>
      <c r="E4" s="89" t="s">
        <v>52</v>
      </c>
      <c r="F4" s="89" t="s">
        <v>53</v>
      </c>
      <c r="G4" s="89" t="s">
        <v>54</v>
      </c>
      <c r="K4" s="89" t="s">
        <v>156</v>
      </c>
      <c r="L4" s="89" t="s">
        <v>156</v>
      </c>
      <c r="M4" s="223"/>
      <c r="P4" s="90"/>
      <c r="Q4" s="90"/>
      <c r="R4" s="89" t="s">
        <v>51</v>
      </c>
    </row>
    <row r="5" spans="1:21" ht="56.25" x14ac:dyDescent="0.4">
      <c r="A5" s="238" t="s">
        <v>0</v>
      </c>
      <c r="B5" s="239"/>
      <c r="C5" s="240"/>
      <c r="D5" s="252" t="s">
        <v>55</v>
      </c>
      <c r="E5" s="244" t="s">
        <v>56</v>
      </c>
      <c r="F5" s="244" t="s">
        <v>57</v>
      </c>
      <c r="G5" s="244" t="s">
        <v>58</v>
      </c>
      <c r="H5" s="244" t="s">
        <v>59</v>
      </c>
      <c r="I5" s="244" t="s">
        <v>60</v>
      </c>
      <c r="J5" s="244" t="s">
        <v>62</v>
      </c>
      <c r="K5" s="244" t="s">
        <v>67</v>
      </c>
      <c r="L5" s="246" t="s">
        <v>69</v>
      </c>
      <c r="M5" s="248" t="s">
        <v>151</v>
      </c>
      <c r="N5" s="250" t="s">
        <v>152</v>
      </c>
      <c r="O5" s="234" t="s">
        <v>153</v>
      </c>
      <c r="P5" s="234" t="s">
        <v>154</v>
      </c>
      <c r="Q5" s="234" t="s">
        <v>155</v>
      </c>
      <c r="R5" s="236" t="s">
        <v>71</v>
      </c>
    </row>
    <row r="6" spans="1:21" x14ac:dyDescent="0.4">
      <c r="A6" s="241"/>
      <c r="B6" s="242"/>
      <c r="C6" s="243"/>
      <c r="D6" s="253"/>
      <c r="E6" s="245"/>
      <c r="F6" s="245"/>
      <c r="G6" s="245"/>
      <c r="H6" s="245"/>
      <c r="I6" s="245"/>
      <c r="J6" s="245"/>
      <c r="K6" s="245"/>
      <c r="L6" s="247"/>
      <c r="M6" s="249"/>
      <c r="N6" s="251"/>
      <c r="O6" s="235"/>
      <c r="P6" s="235"/>
      <c r="Q6" s="235"/>
      <c r="R6" s="237"/>
    </row>
    <row r="7" spans="1:21" x14ac:dyDescent="0.4">
      <c r="A7" s="74" t="s">
        <v>86</v>
      </c>
      <c r="B7" s="75"/>
      <c r="C7" s="76"/>
      <c r="D7" s="148"/>
      <c r="E7" s="148"/>
      <c r="F7" s="148"/>
      <c r="G7" s="148"/>
      <c r="H7" s="148"/>
      <c r="I7" s="148"/>
      <c r="J7" s="148"/>
      <c r="K7" s="148"/>
      <c r="L7" s="149"/>
      <c r="M7" s="224"/>
      <c r="N7" s="215"/>
      <c r="O7" s="150"/>
      <c r="P7" s="150"/>
      <c r="Q7" s="151"/>
      <c r="R7" s="144"/>
    </row>
    <row r="8" spans="1:21" ht="20.25" x14ac:dyDescent="0.4">
      <c r="A8" s="92"/>
      <c r="B8" s="93" t="s">
        <v>87</v>
      </c>
      <c r="C8" s="94"/>
      <c r="D8" s="152">
        <f>SUM(D9:D17)</f>
        <v>45345851</v>
      </c>
      <c r="E8" s="152">
        <f>SUM(E9:E17)</f>
        <v>34877297</v>
      </c>
      <c r="F8" s="152">
        <f t="shared" ref="F8:L8" si="0">SUM(F9:F17)</f>
        <v>41644721</v>
      </c>
      <c r="G8" s="152">
        <f t="shared" si="0"/>
        <v>47799248</v>
      </c>
      <c r="H8" s="152">
        <f t="shared" si="0"/>
        <v>47438718</v>
      </c>
      <c r="I8" s="152">
        <f t="shared" si="0"/>
        <v>36863687</v>
      </c>
      <c r="J8" s="152">
        <f t="shared" si="0"/>
        <v>18302196</v>
      </c>
      <c r="K8" s="152">
        <f t="shared" si="0"/>
        <v>25652432</v>
      </c>
      <c r="L8" s="153">
        <f t="shared" si="0"/>
        <v>28757188</v>
      </c>
      <c r="M8" s="225" t="e">
        <f t="shared" ref="M8:Q8" si="1">SUM(M9:M17)</f>
        <v>#REF!</v>
      </c>
      <c r="N8" s="216" t="e">
        <f t="shared" si="1"/>
        <v>#REF!</v>
      </c>
      <c r="O8" s="154" t="e">
        <f t="shared" si="1"/>
        <v>#REF!</v>
      </c>
      <c r="P8" s="154" t="e">
        <f t="shared" si="1"/>
        <v>#REF!</v>
      </c>
      <c r="Q8" s="155" t="e">
        <f t="shared" si="1"/>
        <v>#REF!</v>
      </c>
      <c r="R8" s="145"/>
      <c r="S8" s="95"/>
    </row>
    <row r="9" spans="1:21" x14ac:dyDescent="0.4">
      <c r="A9" s="77"/>
      <c r="B9" s="78"/>
      <c r="C9" s="79" t="s">
        <v>88</v>
      </c>
      <c r="D9" s="156">
        <v>20310802</v>
      </c>
      <c r="E9" s="156">
        <v>17967075</v>
      </c>
      <c r="F9" s="156">
        <v>25330080</v>
      </c>
      <c r="G9" s="156">
        <v>30840900</v>
      </c>
      <c r="H9" s="156">
        <v>29610782</v>
      </c>
      <c r="I9" s="156">
        <v>19787793</v>
      </c>
      <c r="J9" s="156">
        <v>6367762</v>
      </c>
      <c r="K9" s="156">
        <v>7295485</v>
      </c>
      <c r="L9" s="157">
        <v>12597721</v>
      </c>
      <c r="M9" s="226">
        <v>75318470.832945317</v>
      </c>
      <c r="N9" s="217">
        <v>75318470.832945317</v>
      </c>
      <c r="O9" s="181">
        <v>75318470.832945317</v>
      </c>
      <c r="P9" s="181">
        <v>75318470.832945317</v>
      </c>
      <c r="Q9" s="182">
        <v>75318470.832945317</v>
      </c>
      <c r="R9" s="91"/>
    </row>
    <row r="10" spans="1:21" x14ac:dyDescent="0.4">
      <c r="A10" s="77"/>
      <c r="B10" s="78"/>
      <c r="C10" s="79" t="s">
        <v>89</v>
      </c>
      <c r="D10" s="156">
        <v>13003253</v>
      </c>
      <c r="E10" s="156">
        <v>10113137</v>
      </c>
      <c r="F10" s="156">
        <v>6385226</v>
      </c>
      <c r="G10" s="156">
        <v>9185609</v>
      </c>
      <c r="H10" s="156">
        <v>8204864</v>
      </c>
      <c r="I10" s="156">
        <v>8417135</v>
      </c>
      <c r="J10" s="156">
        <v>6800769</v>
      </c>
      <c r="K10" s="156">
        <v>12891861</v>
      </c>
      <c r="L10" s="157">
        <v>11400510</v>
      </c>
      <c r="M10" s="227" t="e">
        <f>FORECAST(#REF!,BSシミュ!$J10:$L10,#REF!)</f>
        <v>#REF!</v>
      </c>
      <c r="N10" s="218" t="e">
        <f>FORECAST(#REF!,BSシミュ!$J10:$L10,#REF!)</f>
        <v>#REF!</v>
      </c>
      <c r="O10" s="160" t="e">
        <f>FORECAST(#REF!,BSシミュ!$J10:$L10,#REF!)</f>
        <v>#REF!</v>
      </c>
      <c r="P10" s="160" t="e">
        <f>FORECAST(#REF!,BSシミュ!$J10:$L10,#REF!)</f>
        <v>#REF!</v>
      </c>
      <c r="Q10" s="161" t="e">
        <f>FORECAST(#REF!,BSシミュ!$J10:$L10,#REF!)</f>
        <v>#REF!</v>
      </c>
      <c r="R10" s="91" t="s">
        <v>198</v>
      </c>
    </row>
    <row r="11" spans="1:21" x14ac:dyDescent="0.4">
      <c r="A11" s="77"/>
      <c r="B11" s="78"/>
      <c r="C11" s="79" t="s">
        <v>90</v>
      </c>
      <c r="D11" s="156">
        <v>1738408</v>
      </c>
      <c r="E11" s="156">
        <v>0</v>
      </c>
      <c r="F11" s="156">
        <v>1233620</v>
      </c>
      <c r="G11" s="156">
        <v>1173139</v>
      </c>
      <c r="H11" s="156">
        <v>954008</v>
      </c>
      <c r="I11" s="156">
        <v>805693</v>
      </c>
      <c r="J11" s="156">
        <v>977653</v>
      </c>
      <c r="K11" s="156">
        <v>693333</v>
      </c>
      <c r="L11" s="157">
        <v>409613</v>
      </c>
      <c r="M11" s="227" t="e">
        <f>FORECAST(#REF!,BSシミュ!$J11:$L11,#REF!)</f>
        <v>#REF!</v>
      </c>
      <c r="N11" s="218" t="e">
        <f>FORECAST(#REF!,BSシミュ!$J11:$L11,#REF!)</f>
        <v>#REF!</v>
      </c>
      <c r="O11" s="160" t="e">
        <f>FORECAST(#REF!,BSシミュ!$J11:$L11,#REF!)</f>
        <v>#REF!</v>
      </c>
      <c r="P11" s="160" t="e">
        <f>FORECAST(#REF!,BSシミュ!$J11:$L11,#REF!)</f>
        <v>#REF!</v>
      </c>
      <c r="Q11" s="161" t="e">
        <f>FORECAST(#REF!,BSシミュ!$J11:$L11,#REF!)</f>
        <v>#REF!</v>
      </c>
      <c r="R11" s="91" t="s">
        <v>197</v>
      </c>
    </row>
    <row r="12" spans="1:21" x14ac:dyDescent="0.4">
      <c r="A12" s="77"/>
      <c r="B12" s="78"/>
      <c r="C12" s="79" t="s">
        <v>91</v>
      </c>
      <c r="D12" s="156">
        <v>6195996</v>
      </c>
      <c r="E12" s="156">
        <v>0</v>
      </c>
      <c r="F12" s="156">
        <v>4554049</v>
      </c>
      <c r="G12" s="156">
        <v>4707418</v>
      </c>
      <c r="H12" s="156">
        <v>5966105</v>
      </c>
      <c r="I12" s="156">
        <v>5592614</v>
      </c>
      <c r="J12" s="156">
        <v>1247340</v>
      </c>
      <c r="K12" s="156">
        <v>1286519</v>
      </c>
      <c r="L12" s="157">
        <v>1573919</v>
      </c>
      <c r="M12" s="227" t="e">
        <f>FORECAST(#REF!,BSシミュ!$J12:$L12,#REF!)</f>
        <v>#REF!</v>
      </c>
      <c r="N12" s="218" t="e">
        <f>FORECAST(#REF!,BSシミュ!$J12:$L12,#REF!)</f>
        <v>#REF!</v>
      </c>
      <c r="O12" s="160" t="e">
        <f>FORECAST(#REF!,BSシミュ!$J12:$L12,#REF!)</f>
        <v>#REF!</v>
      </c>
      <c r="P12" s="160" t="e">
        <f>FORECAST(#REF!,BSシミュ!$J12:$L12,#REF!)</f>
        <v>#REF!</v>
      </c>
      <c r="Q12" s="161" t="e">
        <f>FORECAST(#REF!,BSシミュ!$J12:$L12,#REF!)</f>
        <v>#REF!</v>
      </c>
      <c r="R12" s="91" t="s">
        <v>197</v>
      </c>
    </row>
    <row r="13" spans="1:21" x14ac:dyDescent="0.4">
      <c r="A13" s="77"/>
      <c r="B13" s="78"/>
      <c r="C13" s="79" t="s">
        <v>92</v>
      </c>
      <c r="D13" s="156">
        <v>2012844</v>
      </c>
      <c r="E13" s="156">
        <v>0</v>
      </c>
      <c r="F13" s="156">
        <v>2610122</v>
      </c>
      <c r="G13" s="156">
        <v>1840988</v>
      </c>
      <c r="H13" s="156">
        <v>2073342</v>
      </c>
      <c r="I13" s="156">
        <v>2260452</v>
      </c>
      <c r="J13" s="156">
        <v>2613639</v>
      </c>
      <c r="K13" s="156">
        <v>2268322</v>
      </c>
      <c r="L13" s="157">
        <v>2727743</v>
      </c>
      <c r="M13" s="227">
        <f>L13</f>
        <v>2727743</v>
      </c>
      <c r="N13" s="218">
        <f t="shared" ref="N13:Q14" si="2">M13</f>
        <v>2727743</v>
      </c>
      <c r="O13" s="160">
        <f t="shared" si="2"/>
        <v>2727743</v>
      </c>
      <c r="P13" s="160">
        <f t="shared" si="2"/>
        <v>2727743</v>
      </c>
      <c r="Q13" s="161">
        <f t="shared" si="2"/>
        <v>2727743</v>
      </c>
      <c r="R13" s="91" t="s">
        <v>157</v>
      </c>
    </row>
    <row r="14" spans="1:21" x14ac:dyDescent="0.4">
      <c r="A14" s="77"/>
      <c r="B14" s="78"/>
      <c r="C14" s="79" t="s">
        <v>93</v>
      </c>
      <c r="D14" s="156">
        <v>57461</v>
      </c>
      <c r="E14" s="156">
        <v>238398</v>
      </c>
      <c r="F14" s="156">
        <v>74537</v>
      </c>
      <c r="G14" s="156">
        <v>51194</v>
      </c>
      <c r="H14" s="156">
        <v>57917</v>
      </c>
      <c r="I14" s="156">
        <v>0</v>
      </c>
      <c r="J14" s="156">
        <v>208389</v>
      </c>
      <c r="K14" s="156">
        <v>27992</v>
      </c>
      <c r="L14" s="157">
        <v>47682</v>
      </c>
      <c r="M14" s="227">
        <f>L14</f>
        <v>47682</v>
      </c>
      <c r="N14" s="218">
        <f t="shared" si="2"/>
        <v>47682</v>
      </c>
      <c r="O14" s="160">
        <f t="shared" si="2"/>
        <v>47682</v>
      </c>
      <c r="P14" s="160">
        <f t="shared" si="2"/>
        <v>47682</v>
      </c>
      <c r="Q14" s="161">
        <f t="shared" si="2"/>
        <v>47682</v>
      </c>
      <c r="R14" s="91" t="s">
        <v>157</v>
      </c>
    </row>
    <row r="15" spans="1:21" x14ac:dyDescent="0.4">
      <c r="A15" s="77"/>
      <c r="B15" s="78"/>
      <c r="C15" s="79" t="s">
        <v>94</v>
      </c>
      <c r="D15" s="156">
        <v>1957087</v>
      </c>
      <c r="E15" s="156">
        <v>1707087</v>
      </c>
      <c r="F15" s="156">
        <v>1457087</v>
      </c>
      <c r="G15" s="162">
        <v>0</v>
      </c>
      <c r="H15" s="162">
        <v>0</v>
      </c>
      <c r="I15" s="162">
        <v>0</v>
      </c>
      <c r="J15" s="162">
        <v>0</v>
      </c>
      <c r="K15" s="156">
        <v>1188920</v>
      </c>
      <c r="L15" s="163">
        <v>0</v>
      </c>
      <c r="M15" s="228">
        <v>0</v>
      </c>
      <c r="N15" s="219">
        <v>0</v>
      </c>
      <c r="O15" s="164">
        <v>0</v>
      </c>
      <c r="P15" s="164">
        <v>0</v>
      </c>
      <c r="Q15" s="165">
        <v>0</v>
      </c>
      <c r="R15" s="91"/>
      <c r="S15" s="85" t="s">
        <v>149</v>
      </c>
      <c r="T15" s="83"/>
      <c r="U15" s="73" t="s">
        <v>144</v>
      </c>
    </row>
    <row r="16" spans="1:21" x14ac:dyDescent="0.4">
      <c r="A16" s="77"/>
      <c r="B16" s="78"/>
      <c r="C16" s="79" t="s">
        <v>95</v>
      </c>
      <c r="D16" s="156">
        <v>70000</v>
      </c>
      <c r="E16" s="156">
        <v>0</v>
      </c>
      <c r="F16" s="156">
        <v>0</v>
      </c>
      <c r="G16" s="156">
        <v>0</v>
      </c>
      <c r="H16" s="156">
        <v>80000</v>
      </c>
      <c r="I16" s="156">
        <v>0</v>
      </c>
      <c r="J16" s="156">
        <v>86644</v>
      </c>
      <c r="K16" s="156">
        <v>0</v>
      </c>
      <c r="L16" s="157">
        <v>0</v>
      </c>
      <c r="M16" s="227">
        <f>L16</f>
        <v>0</v>
      </c>
      <c r="N16" s="218">
        <f t="shared" ref="N16:Q16" si="3">M16</f>
        <v>0</v>
      </c>
      <c r="O16" s="160">
        <f t="shared" si="3"/>
        <v>0</v>
      </c>
      <c r="P16" s="160">
        <f t="shared" si="3"/>
        <v>0</v>
      </c>
      <c r="Q16" s="161">
        <f t="shared" si="3"/>
        <v>0</v>
      </c>
      <c r="R16" s="91"/>
    </row>
    <row r="17" spans="1:21" x14ac:dyDescent="0.4">
      <c r="A17" s="77"/>
      <c r="B17" s="78"/>
      <c r="C17" s="79" t="s">
        <v>96</v>
      </c>
      <c r="D17" s="156"/>
      <c r="E17" s="156">
        <v>4851600</v>
      </c>
      <c r="F17" s="156">
        <v>0</v>
      </c>
      <c r="G17" s="156">
        <v>0</v>
      </c>
      <c r="H17" s="156">
        <v>491700</v>
      </c>
      <c r="I17" s="156">
        <v>0</v>
      </c>
      <c r="J17" s="156">
        <v>0</v>
      </c>
      <c r="K17" s="156">
        <v>0</v>
      </c>
      <c r="L17" s="157">
        <v>0</v>
      </c>
      <c r="M17" s="227">
        <f t="shared" ref="M17:Q17" si="4">L17</f>
        <v>0</v>
      </c>
      <c r="N17" s="218">
        <f t="shared" si="4"/>
        <v>0</v>
      </c>
      <c r="O17" s="160">
        <f t="shared" si="4"/>
        <v>0</v>
      </c>
      <c r="P17" s="160">
        <f t="shared" si="4"/>
        <v>0</v>
      </c>
      <c r="Q17" s="161">
        <f t="shared" si="4"/>
        <v>0</v>
      </c>
      <c r="R17" s="91"/>
    </row>
    <row r="18" spans="1:21" ht="20.25" x14ac:dyDescent="0.4">
      <c r="A18" s="92"/>
      <c r="B18" s="93" t="s">
        <v>97</v>
      </c>
      <c r="C18" s="94"/>
      <c r="D18" s="152">
        <f>D19+D25+D28</f>
        <v>66406916</v>
      </c>
      <c r="E18" s="152">
        <f>E19+E25+E28</f>
        <v>67660311</v>
      </c>
      <c r="F18" s="152">
        <f t="shared" ref="F18:L18" si="5">F19+F25+F28</f>
        <v>67617806</v>
      </c>
      <c r="G18" s="152">
        <f t="shared" si="5"/>
        <v>67619476</v>
      </c>
      <c r="H18" s="152">
        <f t="shared" si="5"/>
        <v>67619476</v>
      </c>
      <c r="I18" s="152">
        <f t="shared" si="5"/>
        <v>67568416</v>
      </c>
      <c r="J18" s="152">
        <f t="shared" si="5"/>
        <v>11495069</v>
      </c>
      <c r="K18" s="152">
        <f t="shared" si="5"/>
        <v>10842456</v>
      </c>
      <c r="L18" s="153">
        <f t="shared" si="5"/>
        <v>10323290</v>
      </c>
      <c r="M18" s="225">
        <f t="shared" ref="M18:Q18" si="6">M19+M25+M28</f>
        <v>9810594</v>
      </c>
      <c r="N18" s="216">
        <f t="shared" si="6"/>
        <v>9297898</v>
      </c>
      <c r="O18" s="154">
        <f t="shared" si="6"/>
        <v>8855729</v>
      </c>
      <c r="P18" s="154">
        <f t="shared" si="6"/>
        <v>8421279</v>
      </c>
      <c r="Q18" s="155">
        <f t="shared" si="6"/>
        <v>8007802</v>
      </c>
      <c r="R18" s="146"/>
      <c r="S18" s="95"/>
    </row>
    <row r="19" spans="1:21" ht="20.25" x14ac:dyDescent="0.4">
      <c r="A19" s="92"/>
      <c r="B19" s="96"/>
      <c r="C19" s="94" t="s">
        <v>98</v>
      </c>
      <c r="D19" s="152">
        <f>SUM(D20:D24)</f>
        <v>64943748</v>
      </c>
      <c r="E19" s="152">
        <f t="shared" ref="E19:L19" si="7">SUM(E20:E24)</f>
        <v>66186433</v>
      </c>
      <c r="F19" s="152">
        <f t="shared" si="7"/>
        <v>66127258</v>
      </c>
      <c r="G19" s="152">
        <f t="shared" si="7"/>
        <v>66127258</v>
      </c>
      <c r="H19" s="152">
        <f t="shared" si="7"/>
        <v>66127258</v>
      </c>
      <c r="I19" s="152">
        <f t="shared" si="7"/>
        <v>66127258</v>
      </c>
      <c r="J19" s="152">
        <f t="shared" si="7"/>
        <v>10090382</v>
      </c>
      <c r="K19" s="152">
        <f t="shared" si="7"/>
        <v>9437769</v>
      </c>
      <c r="L19" s="153">
        <f t="shared" si="7"/>
        <v>8925073</v>
      </c>
      <c r="M19" s="225">
        <f t="shared" ref="M19:Q19" si="8">SUM(M20:M24)</f>
        <v>8412377</v>
      </c>
      <c r="N19" s="216">
        <f t="shared" si="8"/>
        <v>7899681</v>
      </c>
      <c r="O19" s="154">
        <f t="shared" si="8"/>
        <v>7457512</v>
      </c>
      <c r="P19" s="154">
        <f t="shared" si="8"/>
        <v>7023062</v>
      </c>
      <c r="Q19" s="155">
        <f t="shared" si="8"/>
        <v>6609585</v>
      </c>
      <c r="R19" s="145"/>
      <c r="S19" s="95"/>
    </row>
    <row r="20" spans="1:21" x14ac:dyDescent="0.4">
      <c r="A20" s="77"/>
      <c r="B20" s="78"/>
      <c r="C20" s="79" t="s">
        <v>99</v>
      </c>
      <c r="D20" s="158">
        <v>2742540</v>
      </c>
      <c r="E20" s="158">
        <v>2742540</v>
      </c>
      <c r="F20" s="158">
        <v>2742540</v>
      </c>
      <c r="G20" s="158">
        <v>2742540</v>
      </c>
      <c r="H20" s="158">
        <v>2742540</v>
      </c>
      <c r="I20" s="158">
        <v>2742540</v>
      </c>
      <c r="J20" s="166">
        <v>9503832</v>
      </c>
      <c r="K20" s="166">
        <v>9090355</v>
      </c>
      <c r="L20" s="167">
        <v>8676878</v>
      </c>
      <c r="M20" s="227">
        <f>L20-(J20-K20)</f>
        <v>8263401</v>
      </c>
      <c r="N20" s="218">
        <f t="shared" ref="N20:Q20" si="9">M20-(K20-L20)</f>
        <v>7849924</v>
      </c>
      <c r="O20" s="160">
        <f t="shared" si="9"/>
        <v>7436447</v>
      </c>
      <c r="P20" s="160">
        <f t="shared" si="9"/>
        <v>7022970</v>
      </c>
      <c r="Q20" s="161">
        <f t="shared" si="9"/>
        <v>6609493</v>
      </c>
      <c r="R20" s="91" t="s">
        <v>159</v>
      </c>
      <c r="S20" s="85" t="s">
        <v>150</v>
      </c>
      <c r="T20" s="81"/>
      <c r="U20" s="73" t="s">
        <v>142</v>
      </c>
    </row>
    <row r="21" spans="1:21" x14ac:dyDescent="0.4">
      <c r="A21" s="77"/>
      <c r="B21" s="78"/>
      <c r="C21" s="79" t="s">
        <v>100</v>
      </c>
      <c r="D21" s="158">
        <v>11112510</v>
      </c>
      <c r="E21" s="158">
        <v>11112510</v>
      </c>
      <c r="F21" s="158">
        <v>11112510</v>
      </c>
      <c r="G21" s="158">
        <v>11112510</v>
      </c>
      <c r="H21" s="158">
        <v>11112510</v>
      </c>
      <c r="I21" s="158">
        <v>11112510</v>
      </c>
      <c r="J21" s="166">
        <v>196206</v>
      </c>
      <c r="K21" s="166">
        <v>104785</v>
      </c>
      <c r="L21" s="167">
        <v>83834</v>
      </c>
      <c r="M21" s="227">
        <f>L21-(K21-L21)</f>
        <v>62883</v>
      </c>
      <c r="N21" s="218">
        <f t="shared" ref="N21:O21" si="10">M21-(L21-M21)</f>
        <v>41932</v>
      </c>
      <c r="O21" s="160">
        <f t="shared" si="10"/>
        <v>20981</v>
      </c>
      <c r="P21" s="168">
        <v>8</v>
      </c>
      <c r="Q21" s="169">
        <v>8</v>
      </c>
      <c r="R21" s="91" t="s">
        <v>161</v>
      </c>
      <c r="U21" s="73" t="s">
        <v>143</v>
      </c>
    </row>
    <row r="22" spans="1:21" x14ac:dyDescent="0.4">
      <c r="A22" s="77"/>
      <c r="B22" s="78"/>
      <c r="C22" s="79" t="s">
        <v>101</v>
      </c>
      <c r="D22" s="158">
        <v>648466</v>
      </c>
      <c r="E22" s="158">
        <v>648466</v>
      </c>
      <c r="F22" s="158">
        <v>648466</v>
      </c>
      <c r="G22" s="158">
        <v>648466</v>
      </c>
      <c r="H22" s="158">
        <v>648466</v>
      </c>
      <c r="I22" s="158">
        <v>648466</v>
      </c>
      <c r="J22" s="166">
        <v>0</v>
      </c>
      <c r="K22" s="166">
        <v>0</v>
      </c>
      <c r="L22" s="167">
        <v>0</v>
      </c>
      <c r="M22" s="228">
        <v>0</v>
      </c>
      <c r="N22" s="219">
        <v>0</v>
      </c>
      <c r="O22" s="164">
        <v>0</v>
      </c>
      <c r="P22" s="164">
        <v>0</v>
      </c>
      <c r="Q22" s="165">
        <v>0</v>
      </c>
      <c r="R22" s="91" t="s">
        <v>160</v>
      </c>
      <c r="T22" s="84"/>
      <c r="U22" s="73" t="s">
        <v>145</v>
      </c>
    </row>
    <row r="23" spans="1:21" x14ac:dyDescent="0.4">
      <c r="A23" s="77"/>
      <c r="B23" s="78"/>
      <c r="C23" s="79" t="s">
        <v>102</v>
      </c>
      <c r="D23" s="156">
        <v>15391104</v>
      </c>
      <c r="E23" s="158">
        <v>16633789</v>
      </c>
      <c r="F23" s="158">
        <v>16574614</v>
      </c>
      <c r="G23" s="158">
        <v>16574614</v>
      </c>
      <c r="H23" s="158">
        <v>16574614</v>
      </c>
      <c r="I23" s="158">
        <v>16574614</v>
      </c>
      <c r="J23" s="166">
        <v>2</v>
      </c>
      <c r="K23" s="166">
        <v>2</v>
      </c>
      <c r="L23" s="167">
        <v>2</v>
      </c>
      <c r="M23" s="228">
        <v>2</v>
      </c>
      <c r="N23" s="219">
        <v>2</v>
      </c>
      <c r="O23" s="164">
        <v>2</v>
      </c>
      <c r="P23" s="164">
        <v>2</v>
      </c>
      <c r="Q23" s="165">
        <v>2</v>
      </c>
      <c r="R23" s="91" t="s">
        <v>160</v>
      </c>
    </row>
    <row r="24" spans="1:21" x14ac:dyDescent="0.4">
      <c r="A24" s="77"/>
      <c r="B24" s="78"/>
      <c r="C24" s="79" t="s">
        <v>103</v>
      </c>
      <c r="D24" s="158">
        <v>35049128</v>
      </c>
      <c r="E24" s="158">
        <v>35049128</v>
      </c>
      <c r="F24" s="158">
        <v>35049128</v>
      </c>
      <c r="G24" s="158">
        <v>35049128</v>
      </c>
      <c r="H24" s="158">
        <v>35049128</v>
      </c>
      <c r="I24" s="158">
        <v>35049128</v>
      </c>
      <c r="J24" s="166">
        <v>390342</v>
      </c>
      <c r="K24" s="166">
        <v>242627</v>
      </c>
      <c r="L24" s="167">
        <v>164359</v>
      </c>
      <c r="M24" s="227">
        <f>L24-(K24-L24)</f>
        <v>86091</v>
      </c>
      <c r="N24" s="218">
        <f t="shared" ref="N24" si="11">M24-(L24-M24)</f>
        <v>7823</v>
      </c>
      <c r="O24" s="164">
        <v>82</v>
      </c>
      <c r="P24" s="164">
        <v>82</v>
      </c>
      <c r="Q24" s="165">
        <v>82</v>
      </c>
      <c r="R24" s="91" t="s">
        <v>161</v>
      </c>
    </row>
    <row r="25" spans="1:21" ht="20.25" x14ac:dyDescent="0.4">
      <c r="A25" s="92"/>
      <c r="B25" s="96"/>
      <c r="C25" s="94" t="s">
        <v>104</v>
      </c>
      <c r="D25" s="152">
        <f>SUM(D26:D27)</f>
        <v>959778</v>
      </c>
      <c r="E25" s="152">
        <f t="shared" ref="E25:L25" si="12">SUM(E26:E27)</f>
        <v>959778</v>
      </c>
      <c r="F25" s="152">
        <f t="shared" si="12"/>
        <v>959778</v>
      </c>
      <c r="G25" s="152">
        <f t="shared" si="12"/>
        <v>959778</v>
      </c>
      <c r="H25" s="152">
        <f t="shared" si="12"/>
        <v>959778</v>
      </c>
      <c r="I25" s="152">
        <f t="shared" si="12"/>
        <v>959778</v>
      </c>
      <c r="J25" s="152">
        <f t="shared" si="12"/>
        <v>923307</v>
      </c>
      <c r="K25" s="152">
        <f t="shared" si="12"/>
        <v>923307</v>
      </c>
      <c r="L25" s="153">
        <f t="shared" si="12"/>
        <v>923307</v>
      </c>
      <c r="M25" s="225">
        <f t="shared" ref="M25:Q25" si="13">SUM(M26:M27)</f>
        <v>923307</v>
      </c>
      <c r="N25" s="216">
        <f t="shared" si="13"/>
        <v>923307</v>
      </c>
      <c r="O25" s="154">
        <f t="shared" si="13"/>
        <v>923307</v>
      </c>
      <c r="P25" s="154">
        <f t="shared" si="13"/>
        <v>923307</v>
      </c>
      <c r="Q25" s="155">
        <f t="shared" si="13"/>
        <v>923307</v>
      </c>
      <c r="R25" s="145"/>
      <c r="S25" s="95"/>
    </row>
    <row r="26" spans="1:21" x14ac:dyDescent="0.4">
      <c r="A26" s="77"/>
      <c r="B26" s="78"/>
      <c r="C26" s="79" t="s">
        <v>105</v>
      </c>
      <c r="D26" s="156">
        <v>923307</v>
      </c>
      <c r="E26" s="156">
        <v>923307</v>
      </c>
      <c r="F26" s="156">
        <v>923307</v>
      </c>
      <c r="G26" s="156">
        <v>923307</v>
      </c>
      <c r="H26" s="156">
        <v>923307</v>
      </c>
      <c r="I26" s="156">
        <v>923307</v>
      </c>
      <c r="J26" s="156">
        <v>923307</v>
      </c>
      <c r="K26" s="156">
        <v>923307</v>
      </c>
      <c r="L26" s="157">
        <v>923307</v>
      </c>
      <c r="M26" s="227">
        <f>L26</f>
        <v>923307</v>
      </c>
      <c r="N26" s="218">
        <f t="shared" ref="N26:Q26" si="14">M26</f>
        <v>923307</v>
      </c>
      <c r="O26" s="160">
        <f t="shared" si="14"/>
        <v>923307</v>
      </c>
      <c r="P26" s="160">
        <f t="shared" si="14"/>
        <v>923307</v>
      </c>
      <c r="Q26" s="161">
        <f t="shared" si="14"/>
        <v>923307</v>
      </c>
      <c r="R26" s="91" t="s">
        <v>158</v>
      </c>
    </row>
    <row r="27" spans="1:21" x14ac:dyDescent="0.4">
      <c r="A27" s="77"/>
      <c r="B27" s="78"/>
      <c r="C27" s="79" t="s">
        <v>106</v>
      </c>
      <c r="D27" s="156">
        <v>36471</v>
      </c>
      <c r="E27" s="156">
        <v>36471</v>
      </c>
      <c r="F27" s="156">
        <v>36471</v>
      </c>
      <c r="G27" s="156">
        <v>36471</v>
      </c>
      <c r="H27" s="156">
        <v>36471</v>
      </c>
      <c r="I27" s="156">
        <v>36471</v>
      </c>
      <c r="J27" s="156">
        <v>0</v>
      </c>
      <c r="K27" s="156">
        <v>0</v>
      </c>
      <c r="L27" s="157">
        <v>0</v>
      </c>
      <c r="M27" s="228">
        <v>0</v>
      </c>
      <c r="N27" s="219">
        <v>0</v>
      </c>
      <c r="O27" s="164">
        <v>0</v>
      </c>
      <c r="P27" s="164">
        <v>0</v>
      </c>
      <c r="Q27" s="165">
        <v>0</v>
      </c>
      <c r="R27" s="91" t="s">
        <v>160</v>
      </c>
    </row>
    <row r="28" spans="1:21" ht="20.25" x14ac:dyDescent="0.4">
      <c r="A28" s="92"/>
      <c r="B28" s="96"/>
      <c r="C28" s="94" t="s">
        <v>107</v>
      </c>
      <c r="D28" s="152">
        <f>SUM(D29:D30)</f>
        <v>503390</v>
      </c>
      <c r="E28" s="152">
        <f t="shared" ref="E28:L28" si="15">SUM(E29:E30)</f>
        <v>514100</v>
      </c>
      <c r="F28" s="152">
        <f t="shared" si="15"/>
        <v>530770</v>
      </c>
      <c r="G28" s="152">
        <f t="shared" si="15"/>
        <v>532440</v>
      </c>
      <c r="H28" s="152">
        <f t="shared" si="15"/>
        <v>532440</v>
      </c>
      <c r="I28" s="152">
        <f t="shared" si="15"/>
        <v>481380</v>
      </c>
      <c r="J28" s="152">
        <f t="shared" si="15"/>
        <v>481380</v>
      </c>
      <c r="K28" s="152">
        <f t="shared" si="15"/>
        <v>481380</v>
      </c>
      <c r="L28" s="153">
        <f t="shared" si="15"/>
        <v>474910</v>
      </c>
      <c r="M28" s="225">
        <f t="shared" ref="M28:Q28" si="16">SUM(M29:M30)</f>
        <v>474910</v>
      </c>
      <c r="N28" s="216">
        <f t="shared" si="16"/>
        <v>474910</v>
      </c>
      <c r="O28" s="154">
        <f t="shared" si="16"/>
        <v>474910</v>
      </c>
      <c r="P28" s="154">
        <f t="shared" si="16"/>
        <v>474910</v>
      </c>
      <c r="Q28" s="155">
        <f t="shared" si="16"/>
        <v>474910</v>
      </c>
      <c r="R28" s="145"/>
      <c r="S28" s="95"/>
    </row>
    <row r="29" spans="1:21" x14ac:dyDescent="0.4">
      <c r="A29" s="77"/>
      <c r="B29" s="78"/>
      <c r="C29" s="79" t="s">
        <v>108</v>
      </c>
      <c r="D29" s="156">
        <v>300000</v>
      </c>
      <c r="E29" s="156">
        <v>300000</v>
      </c>
      <c r="F29" s="156">
        <v>300000</v>
      </c>
      <c r="G29" s="156">
        <v>300000</v>
      </c>
      <c r="H29" s="156">
        <v>300000</v>
      </c>
      <c r="I29" s="156">
        <v>300000</v>
      </c>
      <c r="J29" s="156">
        <v>300000</v>
      </c>
      <c r="K29" s="156">
        <v>300000</v>
      </c>
      <c r="L29" s="157">
        <v>300000</v>
      </c>
      <c r="M29" s="227">
        <f t="shared" ref="M29:Q29" si="17">L29</f>
        <v>300000</v>
      </c>
      <c r="N29" s="218">
        <f t="shared" si="17"/>
        <v>300000</v>
      </c>
      <c r="O29" s="160">
        <f t="shared" si="17"/>
        <v>300000</v>
      </c>
      <c r="P29" s="160">
        <f t="shared" si="17"/>
        <v>300000</v>
      </c>
      <c r="Q29" s="161">
        <f t="shared" si="17"/>
        <v>300000</v>
      </c>
      <c r="R29" s="91" t="s">
        <v>157</v>
      </c>
    </row>
    <row r="30" spans="1:21" x14ac:dyDescent="0.4">
      <c r="A30" s="77"/>
      <c r="B30" s="78"/>
      <c r="C30" s="79" t="s">
        <v>109</v>
      </c>
      <c r="D30" s="156">
        <v>203390</v>
      </c>
      <c r="E30" s="156">
        <v>214100</v>
      </c>
      <c r="F30" s="156">
        <v>230770</v>
      </c>
      <c r="G30" s="156">
        <v>232440</v>
      </c>
      <c r="H30" s="156">
        <v>232440</v>
      </c>
      <c r="I30" s="156">
        <v>181380</v>
      </c>
      <c r="J30" s="156">
        <v>181380</v>
      </c>
      <c r="K30" s="156">
        <v>181380</v>
      </c>
      <c r="L30" s="157">
        <v>174910</v>
      </c>
      <c r="M30" s="227">
        <f t="shared" ref="M30:Q30" si="18">L30</f>
        <v>174910</v>
      </c>
      <c r="N30" s="218">
        <f t="shared" si="18"/>
        <v>174910</v>
      </c>
      <c r="O30" s="160">
        <f t="shared" si="18"/>
        <v>174910</v>
      </c>
      <c r="P30" s="160">
        <f t="shared" si="18"/>
        <v>174910</v>
      </c>
      <c r="Q30" s="161">
        <f t="shared" si="18"/>
        <v>174910</v>
      </c>
      <c r="R30" s="91" t="s">
        <v>157</v>
      </c>
    </row>
    <row r="31" spans="1:21" ht="20.25" x14ac:dyDescent="0.4">
      <c r="A31" s="92"/>
      <c r="B31" s="93" t="s">
        <v>110</v>
      </c>
      <c r="C31" s="94"/>
      <c r="D31" s="152">
        <f>SUM(D32:D33)</f>
        <v>1643188</v>
      </c>
      <c r="E31" s="152">
        <f t="shared" ref="E31:L31" si="19">SUM(E32:E33)</f>
        <v>1643188</v>
      </c>
      <c r="F31" s="152">
        <f t="shared" si="19"/>
        <v>1643188</v>
      </c>
      <c r="G31" s="152">
        <f t="shared" si="19"/>
        <v>1643188</v>
      </c>
      <c r="H31" s="152">
        <f t="shared" si="19"/>
        <v>1643193</v>
      </c>
      <c r="I31" s="152">
        <f t="shared" si="19"/>
        <v>1643188</v>
      </c>
      <c r="J31" s="152">
        <f t="shared" si="19"/>
        <v>150000</v>
      </c>
      <c r="K31" s="152">
        <f t="shared" si="19"/>
        <v>150000</v>
      </c>
      <c r="L31" s="153">
        <f t="shared" si="19"/>
        <v>150000</v>
      </c>
      <c r="M31" s="225">
        <f t="shared" ref="M31:Q31" si="20">SUM(M32:M33)</f>
        <v>150000</v>
      </c>
      <c r="N31" s="216">
        <f t="shared" si="20"/>
        <v>150000</v>
      </c>
      <c r="O31" s="154">
        <f t="shared" si="20"/>
        <v>150000</v>
      </c>
      <c r="P31" s="154">
        <f t="shared" si="20"/>
        <v>150000</v>
      </c>
      <c r="Q31" s="155">
        <f t="shared" si="20"/>
        <v>150000</v>
      </c>
      <c r="R31" s="145"/>
      <c r="S31" s="95"/>
    </row>
    <row r="32" spans="1:21" x14ac:dyDescent="0.4">
      <c r="A32" s="77"/>
      <c r="B32" s="78"/>
      <c r="C32" s="79" t="s">
        <v>111</v>
      </c>
      <c r="D32" s="170">
        <v>1643188</v>
      </c>
      <c r="E32" s="170">
        <v>1643188</v>
      </c>
      <c r="F32" s="170">
        <v>1643188</v>
      </c>
      <c r="G32" s="170">
        <v>1643188</v>
      </c>
      <c r="H32" s="170">
        <v>1643193</v>
      </c>
      <c r="I32" s="170">
        <v>1643188</v>
      </c>
      <c r="J32" s="156">
        <v>0</v>
      </c>
      <c r="K32" s="156">
        <v>0</v>
      </c>
      <c r="L32" s="157">
        <v>0</v>
      </c>
      <c r="M32" s="228">
        <v>0</v>
      </c>
      <c r="N32" s="219">
        <v>0</v>
      </c>
      <c r="O32" s="164">
        <v>0</v>
      </c>
      <c r="P32" s="164">
        <v>0</v>
      </c>
      <c r="Q32" s="165">
        <v>0</v>
      </c>
      <c r="R32" s="91" t="s">
        <v>160</v>
      </c>
      <c r="S32" s="85" t="s">
        <v>149</v>
      </c>
      <c r="T32" s="82"/>
      <c r="U32" s="73" t="s">
        <v>141</v>
      </c>
    </row>
    <row r="33" spans="1:21" x14ac:dyDescent="0.4">
      <c r="A33" s="77"/>
      <c r="B33" s="78"/>
      <c r="C33" s="79" t="s">
        <v>112</v>
      </c>
      <c r="D33" s="156"/>
      <c r="E33" s="156"/>
      <c r="F33" s="156"/>
      <c r="G33" s="156"/>
      <c r="H33" s="156"/>
      <c r="I33" s="156"/>
      <c r="J33" s="156">
        <v>150000</v>
      </c>
      <c r="K33" s="156">
        <v>150000</v>
      </c>
      <c r="L33" s="157">
        <v>150000</v>
      </c>
      <c r="M33" s="227">
        <f t="shared" ref="M33:Q33" si="21">L33</f>
        <v>150000</v>
      </c>
      <c r="N33" s="218">
        <f t="shared" si="21"/>
        <v>150000</v>
      </c>
      <c r="O33" s="160">
        <f t="shared" si="21"/>
        <v>150000</v>
      </c>
      <c r="P33" s="160">
        <f t="shared" si="21"/>
        <v>150000</v>
      </c>
      <c r="Q33" s="161">
        <f t="shared" si="21"/>
        <v>150000</v>
      </c>
      <c r="R33" s="91" t="s">
        <v>157</v>
      </c>
    </row>
    <row r="34" spans="1:21" ht="20.25" x14ac:dyDescent="0.4">
      <c r="A34" s="97"/>
      <c r="B34" s="98" t="s">
        <v>113</v>
      </c>
      <c r="C34" s="99"/>
      <c r="D34" s="171">
        <f t="shared" ref="D34:L34" si="22">D8+D18+D31</f>
        <v>113395955</v>
      </c>
      <c r="E34" s="171">
        <f t="shared" si="22"/>
        <v>104180796</v>
      </c>
      <c r="F34" s="171">
        <f t="shared" si="22"/>
        <v>110905715</v>
      </c>
      <c r="G34" s="171">
        <f t="shared" si="22"/>
        <v>117061912</v>
      </c>
      <c r="H34" s="171">
        <f t="shared" si="22"/>
        <v>116701387</v>
      </c>
      <c r="I34" s="171">
        <f t="shared" si="22"/>
        <v>106075291</v>
      </c>
      <c r="J34" s="171">
        <f t="shared" si="22"/>
        <v>29947265</v>
      </c>
      <c r="K34" s="171">
        <f t="shared" si="22"/>
        <v>36644888</v>
      </c>
      <c r="L34" s="172">
        <f t="shared" si="22"/>
        <v>39230478</v>
      </c>
      <c r="M34" s="229" t="e">
        <f t="shared" ref="M34:Q34" si="23">M8+M18+M31</f>
        <v>#REF!</v>
      </c>
      <c r="N34" s="220" t="e">
        <f t="shared" si="23"/>
        <v>#REF!</v>
      </c>
      <c r="O34" s="173" t="e">
        <f t="shared" si="23"/>
        <v>#REF!</v>
      </c>
      <c r="P34" s="173" t="e">
        <f t="shared" si="23"/>
        <v>#REF!</v>
      </c>
      <c r="Q34" s="174" t="e">
        <f t="shared" si="23"/>
        <v>#REF!</v>
      </c>
      <c r="R34" s="145"/>
      <c r="S34" s="95"/>
    </row>
    <row r="35" spans="1:21" x14ac:dyDescent="0.4">
      <c r="A35" s="74" t="s">
        <v>114</v>
      </c>
      <c r="B35" s="75"/>
      <c r="C35" s="76"/>
      <c r="D35" s="148"/>
      <c r="E35" s="148"/>
      <c r="F35" s="148"/>
      <c r="G35" s="148"/>
      <c r="H35" s="148"/>
      <c r="I35" s="148"/>
      <c r="J35" s="148"/>
      <c r="K35" s="148"/>
      <c r="L35" s="149"/>
      <c r="M35" s="224"/>
      <c r="N35" s="215"/>
      <c r="O35" s="150"/>
      <c r="P35" s="150"/>
      <c r="Q35" s="151"/>
      <c r="R35" s="144"/>
    </row>
    <row r="36" spans="1:21" ht="20.25" x14ac:dyDescent="0.4">
      <c r="A36" s="92"/>
      <c r="B36" s="93" t="s">
        <v>115</v>
      </c>
      <c r="C36" s="94"/>
      <c r="D36" s="152">
        <f>SUM(D37:D46)</f>
        <v>26764087</v>
      </c>
      <c r="E36" s="152">
        <f t="shared" ref="E36:L36" si="24">SUM(E37:E46)</f>
        <v>21535151</v>
      </c>
      <c r="F36" s="152">
        <f t="shared" si="24"/>
        <v>23241528</v>
      </c>
      <c r="G36" s="152">
        <f t="shared" si="24"/>
        <v>25232387</v>
      </c>
      <c r="H36" s="152">
        <f t="shared" si="24"/>
        <v>57301657</v>
      </c>
      <c r="I36" s="152">
        <f t="shared" si="24"/>
        <v>89358991</v>
      </c>
      <c r="J36" s="152">
        <f t="shared" si="24"/>
        <v>60228610</v>
      </c>
      <c r="K36" s="152">
        <f t="shared" si="24"/>
        <v>46596842</v>
      </c>
      <c r="L36" s="153">
        <f t="shared" si="24"/>
        <v>60552080</v>
      </c>
      <c r="M36" s="225" t="e">
        <f t="shared" ref="M36:Q36" si="25">SUM(M37:M46)</f>
        <v>#REF!</v>
      </c>
      <c r="N36" s="216" t="e">
        <f t="shared" si="25"/>
        <v>#REF!</v>
      </c>
      <c r="O36" s="154" t="e">
        <f t="shared" si="25"/>
        <v>#REF!</v>
      </c>
      <c r="P36" s="154" t="e">
        <f t="shared" si="25"/>
        <v>#REF!</v>
      </c>
      <c r="Q36" s="155" t="e">
        <f t="shared" si="25"/>
        <v>#REF!</v>
      </c>
      <c r="R36" s="145"/>
      <c r="S36" s="95"/>
    </row>
    <row r="37" spans="1:21" x14ac:dyDescent="0.4">
      <c r="A37" s="77"/>
      <c r="B37" s="78"/>
      <c r="C37" s="79" t="s">
        <v>116</v>
      </c>
      <c r="D37" s="156">
        <v>8207810</v>
      </c>
      <c r="E37" s="156">
        <v>6227830</v>
      </c>
      <c r="F37" s="156">
        <v>6057056</v>
      </c>
      <c r="G37" s="156">
        <v>6916822</v>
      </c>
      <c r="H37" s="156">
        <v>6577144</v>
      </c>
      <c r="I37" s="156">
        <v>6092691</v>
      </c>
      <c r="J37" s="156">
        <v>4822350</v>
      </c>
      <c r="K37" s="156">
        <v>5541129</v>
      </c>
      <c r="L37" s="157">
        <v>6268242</v>
      </c>
      <c r="M37" s="227" t="e">
        <f>FORECAST(#REF!,BSシミュ!$J37:$L37,#REF!)</f>
        <v>#REF!</v>
      </c>
      <c r="N37" s="218" t="e">
        <f>FORECAST(#REF!,BSシミュ!$J37:$L37,#REF!)</f>
        <v>#REF!</v>
      </c>
      <c r="O37" s="160" t="e">
        <f>FORECAST(#REF!,BSシミュ!$J37:$L37,#REF!)</f>
        <v>#REF!</v>
      </c>
      <c r="P37" s="160" t="e">
        <f>FORECAST(#REF!,BSシミュ!$J37:$L37,#REF!)</f>
        <v>#REF!</v>
      </c>
      <c r="Q37" s="161" t="e">
        <f>FORECAST(#REF!,BSシミュ!$J37:$L37,#REF!)</f>
        <v>#REF!</v>
      </c>
      <c r="R37" s="91" t="s">
        <v>198</v>
      </c>
    </row>
    <row r="38" spans="1:21" x14ac:dyDescent="0.4">
      <c r="A38" s="77"/>
      <c r="B38" s="78"/>
      <c r="C38" s="79" t="s">
        <v>117</v>
      </c>
      <c r="D38" s="156">
        <v>0</v>
      </c>
      <c r="E38" s="156">
        <v>0</v>
      </c>
      <c r="F38" s="156">
        <v>0</v>
      </c>
      <c r="G38" s="156">
        <v>0</v>
      </c>
      <c r="H38" s="158">
        <v>36124313</v>
      </c>
      <c r="I38" s="158">
        <v>66618930</v>
      </c>
      <c r="J38" s="158">
        <v>42435216</v>
      </c>
      <c r="K38" s="158">
        <v>17311175</v>
      </c>
      <c r="L38" s="159">
        <v>34730266</v>
      </c>
      <c r="M38" s="226">
        <v>34730266</v>
      </c>
      <c r="N38" s="217">
        <v>34730266</v>
      </c>
      <c r="O38" s="181">
        <v>34730266</v>
      </c>
      <c r="P38" s="181">
        <v>34730266</v>
      </c>
      <c r="Q38" s="182">
        <v>34730266</v>
      </c>
      <c r="R38" s="143" t="s">
        <v>196</v>
      </c>
      <c r="S38" s="85" t="s">
        <v>150</v>
      </c>
      <c r="T38" s="81"/>
      <c r="U38" s="73" t="s">
        <v>148</v>
      </c>
    </row>
    <row r="39" spans="1:21" x14ac:dyDescent="0.4">
      <c r="A39" s="77"/>
      <c r="B39" s="78"/>
      <c r="C39" s="79" t="s">
        <v>118</v>
      </c>
      <c r="D39" s="156">
        <v>2193114</v>
      </c>
      <c r="E39" s="156">
        <v>1458155</v>
      </c>
      <c r="F39" s="156">
        <v>1297176</v>
      </c>
      <c r="G39" s="156">
        <v>1732021</v>
      </c>
      <c r="H39" s="156">
        <v>1477565</v>
      </c>
      <c r="I39" s="156">
        <v>1706481</v>
      </c>
      <c r="J39" s="156">
        <v>2120227</v>
      </c>
      <c r="K39" s="156">
        <v>11164810</v>
      </c>
      <c r="L39" s="157">
        <v>2467788</v>
      </c>
      <c r="M39" s="227">
        <f>L39</f>
        <v>2467788</v>
      </c>
      <c r="N39" s="218">
        <f t="shared" ref="N39:Q39" si="26">M39</f>
        <v>2467788</v>
      </c>
      <c r="O39" s="160">
        <f t="shared" si="26"/>
        <v>2467788</v>
      </c>
      <c r="P39" s="160">
        <f t="shared" si="26"/>
        <v>2467788</v>
      </c>
      <c r="Q39" s="161">
        <f t="shared" si="26"/>
        <v>2467788</v>
      </c>
      <c r="R39" s="91" t="s">
        <v>157</v>
      </c>
    </row>
    <row r="40" spans="1:21" x14ac:dyDescent="0.4">
      <c r="A40" s="77"/>
      <c r="B40" s="78"/>
      <c r="C40" s="79" t="s">
        <v>119</v>
      </c>
      <c r="D40" s="156">
        <v>3197982</v>
      </c>
      <c r="E40" s="156">
        <v>2987396</v>
      </c>
      <c r="F40" s="156">
        <v>2461257</v>
      </c>
      <c r="G40" s="156">
        <v>2651712</v>
      </c>
      <c r="H40" s="156">
        <v>2056168</v>
      </c>
      <c r="I40" s="156">
        <v>2101819</v>
      </c>
      <c r="J40" s="156">
        <v>1654493</v>
      </c>
      <c r="K40" s="156">
        <v>1758655</v>
      </c>
      <c r="L40" s="157">
        <v>1911498</v>
      </c>
      <c r="M40" s="227">
        <f t="shared" ref="M40:Q40" si="27">L40</f>
        <v>1911498</v>
      </c>
      <c r="N40" s="218">
        <f t="shared" si="27"/>
        <v>1911498</v>
      </c>
      <c r="O40" s="160">
        <f t="shared" si="27"/>
        <v>1911498</v>
      </c>
      <c r="P40" s="160">
        <f t="shared" si="27"/>
        <v>1911498</v>
      </c>
      <c r="Q40" s="161">
        <f t="shared" si="27"/>
        <v>1911498</v>
      </c>
      <c r="R40" s="91" t="s">
        <v>157</v>
      </c>
    </row>
    <row r="41" spans="1:21" x14ac:dyDescent="0.4">
      <c r="A41" s="77"/>
      <c r="B41" s="78"/>
      <c r="C41" s="79" t="s">
        <v>120</v>
      </c>
      <c r="D41" s="156">
        <v>1442768</v>
      </c>
      <c r="E41" s="156">
        <v>1306521</v>
      </c>
      <c r="F41" s="156">
        <v>1132191</v>
      </c>
      <c r="G41" s="156">
        <v>1339879</v>
      </c>
      <c r="H41" s="156">
        <v>2057140</v>
      </c>
      <c r="I41" s="156">
        <v>1929269</v>
      </c>
      <c r="J41" s="156">
        <v>948733</v>
      </c>
      <c r="K41" s="156">
        <v>1116927</v>
      </c>
      <c r="L41" s="157">
        <v>1273067</v>
      </c>
      <c r="M41" s="227">
        <f t="shared" ref="M41:M44" si="28">L41</f>
        <v>1273067</v>
      </c>
      <c r="N41" s="218">
        <f t="shared" ref="N41:N44" si="29">M41</f>
        <v>1273067</v>
      </c>
      <c r="O41" s="160">
        <f t="shared" ref="O41:O44" si="30">N41</f>
        <v>1273067</v>
      </c>
      <c r="P41" s="160">
        <f t="shared" ref="P41:P44" si="31">O41</f>
        <v>1273067</v>
      </c>
      <c r="Q41" s="161">
        <f t="shared" ref="Q41:Q44" si="32">P41</f>
        <v>1273067</v>
      </c>
      <c r="R41" s="147" t="s">
        <v>157</v>
      </c>
    </row>
    <row r="42" spans="1:21" x14ac:dyDescent="0.4">
      <c r="A42" s="77"/>
      <c r="B42" s="78"/>
      <c r="C42" s="79" t="s">
        <v>121</v>
      </c>
      <c r="D42" s="156">
        <v>487335</v>
      </c>
      <c r="E42" s="156">
        <v>486400</v>
      </c>
      <c r="F42" s="156">
        <v>549900</v>
      </c>
      <c r="G42" s="156">
        <v>617900</v>
      </c>
      <c r="H42" s="156">
        <v>94900</v>
      </c>
      <c r="I42" s="156">
        <v>129900</v>
      </c>
      <c r="J42" s="156">
        <v>157290</v>
      </c>
      <c r="K42" s="156">
        <v>176000</v>
      </c>
      <c r="L42" s="157">
        <v>0</v>
      </c>
      <c r="M42" s="227">
        <f t="shared" si="28"/>
        <v>0</v>
      </c>
      <c r="N42" s="218">
        <f t="shared" si="29"/>
        <v>0</v>
      </c>
      <c r="O42" s="160">
        <f t="shared" si="30"/>
        <v>0</v>
      </c>
      <c r="P42" s="160">
        <f t="shared" si="31"/>
        <v>0</v>
      </c>
      <c r="Q42" s="161">
        <f t="shared" si="32"/>
        <v>0</v>
      </c>
      <c r="R42" s="147" t="s">
        <v>157</v>
      </c>
    </row>
    <row r="43" spans="1:21" x14ac:dyDescent="0.4">
      <c r="A43" s="77"/>
      <c r="B43" s="78"/>
      <c r="C43" s="79" t="s">
        <v>122</v>
      </c>
      <c r="D43" s="156">
        <v>244300</v>
      </c>
      <c r="E43" s="156">
        <v>303700</v>
      </c>
      <c r="F43" s="156">
        <v>524008</v>
      </c>
      <c r="G43" s="156">
        <v>240300</v>
      </c>
      <c r="H43" s="156">
        <v>244300</v>
      </c>
      <c r="I43" s="156">
        <v>394692</v>
      </c>
      <c r="J43" s="156">
        <v>294300</v>
      </c>
      <c r="K43" s="156">
        <v>722775</v>
      </c>
      <c r="L43" s="157">
        <v>487491</v>
      </c>
      <c r="M43" s="227">
        <f t="shared" si="28"/>
        <v>487491</v>
      </c>
      <c r="N43" s="218">
        <f t="shared" si="29"/>
        <v>487491</v>
      </c>
      <c r="O43" s="160">
        <f t="shared" si="30"/>
        <v>487491</v>
      </c>
      <c r="P43" s="160">
        <f t="shared" si="31"/>
        <v>487491</v>
      </c>
      <c r="Q43" s="161">
        <f t="shared" si="32"/>
        <v>487491</v>
      </c>
      <c r="R43" s="147" t="s">
        <v>157</v>
      </c>
    </row>
    <row r="44" spans="1:21" x14ac:dyDescent="0.4">
      <c r="A44" s="77"/>
      <c r="B44" s="78"/>
      <c r="C44" s="79" t="s">
        <v>123</v>
      </c>
      <c r="D44" s="156">
        <v>9423003</v>
      </c>
      <c r="E44" s="156">
        <v>8765149</v>
      </c>
      <c r="F44" s="156">
        <v>8199072</v>
      </c>
      <c r="G44" s="156">
        <v>8584253</v>
      </c>
      <c r="H44" s="156">
        <v>8470127</v>
      </c>
      <c r="I44" s="156">
        <v>8685909</v>
      </c>
      <c r="J44" s="156">
        <v>6691701</v>
      </c>
      <c r="K44" s="156">
        <v>7773971</v>
      </c>
      <c r="L44" s="157">
        <v>7873328</v>
      </c>
      <c r="M44" s="227">
        <f t="shared" si="28"/>
        <v>7873328</v>
      </c>
      <c r="N44" s="218">
        <f t="shared" si="29"/>
        <v>7873328</v>
      </c>
      <c r="O44" s="160">
        <f t="shared" si="30"/>
        <v>7873328</v>
      </c>
      <c r="P44" s="160">
        <f t="shared" si="31"/>
        <v>7873328</v>
      </c>
      <c r="Q44" s="161">
        <f t="shared" si="32"/>
        <v>7873328</v>
      </c>
      <c r="R44" s="147" t="s">
        <v>157</v>
      </c>
    </row>
    <row r="45" spans="1:21" x14ac:dyDescent="0.4">
      <c r="A45" s="77"/>
      <c r="B45" s="78"/>
      <c r="C45" s="79" t="s">
        <v>124</v>
      </c>
      <c r="D45" s="156">
        <v>1368100</v>
      </c>
      <c r="E45" s="156">
        <v>0</v>
      </c>
      <c r="F45" s="156">
        <v>2821100</v>
      </c>
      <c r="G45" s="156">
        <v>2949500</v>
      </c>
      <c r="H45" s="156">
        <v>0</v>
      </c>
      <c r="I45" s="156">
        <v>1499300</v>
      </c>
      <c r="J45" s="156">
        <v>904300</v>
      </c>
      <c r="K45" s="156">
        <v>831400</v>
      </c>
      <c r="L45" s="157">
        <v>5340400</v>
      </c>
      <c r="M45" s="228" t="e">
        <f>FORECAST(#REF!,BSシミュ!$J45:$L45,#REF!)</f>
        <v>#REF!</v>
      </c>
      <c r="N45" s="219" t="e">
        <f>FORECAST(#REF!,BSシミュ!$J45:$L45,#REF!)</f>
        <v>#REF!</v>
      </c>
      <c r="O45" s="164" t="e">
        <f>FORECAST(#REF!,BSシミュ!$J45:$L45,#REF!)</f>
        <v>#REF!</v>
      </c>
      <c r="P45" s="164" t="e">
        <f>FORECAST(#REF!,BSシミュ!$J45:$L45,#REF!)</f>
        <v>#REF!</v>
      </c>
      <c r="Q45" s="165" t="e">
        <f>FORECAST(#REF!,BSシミュ!$J45:$L45,#REF!)</f>
        <v>#REF!</v>
      </c>
      <c r="R45" s="91" t="s">
        <v>195</v>
      </c>
    </row>
    <row r="46" spans="1:21" x14ac:dyDescent="0.4">
      <c r="A46" s="77"/>
      <c r="B46" s="78"/>
      <c r="C46" s="79" t="s">
        <v>125</v>
      </c>
      <c r="D46" s="156">
        <v>199675</v>
      </c>
      <c r="E46" s="156">
        <v>0</v>
      </c>
      <c r="F46" s="156">
        <v>199768</v>
      </c>
      <c r="G46" s="156">
        <v>200000</v>
      </c>
      <c r="H46" s="156">
        <v>200000</v>
      </c>
      <c r="I46" s="156">
        <v>200000</v>
      </c>
      <c r="J46" s="156">
        <v>200000</v>
      </c>
      <c r="K46" s="156">
        <v>200000</v>
      </c>
      <c r="L46" s="165">
        <v>200000</v>
      </c>
      <c r="M46" s="227">
        <f>L46</f>
        <v>200000</v>
      </c>
      <c r="N46" s="218">
        <f t="shared" ref="N46:Q46" si="33">M46</f>
        <v>200000</v>
      </c>
      <c r="O46" s="160">
        <f t="shared" si="33"/>
        <v>200000</v>
      </c>
      <c r="P46" s="160">
        <f t="shared" si="33"/>
        <v>200000</v>
      </c>
      <c r="Q46" s="161">
        <f t="shared" si="33"/>
        <v>200000</v>
      </c>
      <c r="R46" s="91" t="s">
        <v>157</v>
      </c>
    </row>
    <row r="47" spans="1:21" ht="20.25" x14ac:dyDescent="0.4">
      <c r="A47" s="92"/>
      <c r="B47" s="93" t="s">
        <v>126</v>
      </c>
      <c r="C47" s="94"/>
      <c r="D47" s="152">
        <f>D48</f>
        <v>0</v>
      </c>
      <c r="E47" s="152">
        <f t="shared" ref="E47:Q47" si="34">E48</f>
        <v>0</v>
      </c>
      <c r="F47" s="152">
        <f t="shared" si="34"/>
        <v>0</v>
      </c>
      <c r="G47" s="152">
        <f t="shared" si="34"/>
        <v>0</v>
      </c>
      <c r="H47" s="152">
        <f t="shared" si="34"/>
        <v>0</v>
      </c>
      <c r="I47" s="152">
        <f t="shared" si="34"/>
        <v>0</v>
      </c>
      <c r="J47" s="152">
        <f t="shared" si="34"/>
        <v>52500000</v>
      </c>
      <c r="K47" s="152">
        <f t="shared" si="34"/>
        <v>80000000</v>
      </c>
      <c r="L47" s="153">
        <f t="shared" si="34"/>
        <v>78150000</v>
      </c>
      <c r="M47" s="225">
        <f t="shared" si="34"/>
        <v>78150000</v>
      </c>
      <c r="N47" s="216">
        <f t="shared" si="34"/>
        <v>78150000</v>
      </c>
      <c r="O47" s="154">
        <f t="shared" si="34"/>
        <v>78150000</v>
      </c>
      <c r="P47" s="154">
        <f t="shared" si="34"/>
        <v>78150000</v>
      </c>
      <c r="Q47" s="155">
        <f t="shared" si="34"/>
        <v>78150000</v>
      </c>
      <c r="R47" s="145"/>
      <c r="S47" s="95"/>
    </row>
    <row r="48" spans="1:21" x14ac:dyDescent="0.4">
      <c r="A48" s="77"/>
      <c r="B48" s="78"/>
      <c r="C48" s="79" t="s">
        <v>127</v>
      </c>
      <c r="D48" s="156"/>
      <c r="E48" s="156"/>
      <c r="F48" s="156"/>
      <c r="G48" s="156"/>
      <c r="H48" s="156"/>
      <c r="I48" s="156"/>
      <c r="J48" s="156">
        <v>52500000</v>
      </c>
      <c r="K48" s="156">
        <v>80000000</v>
      </c>
      <c r="L48" s="157">
        <v>78150000</v>
      </c>
      <c r="M48" s="226">
        <v>78150000</v>
      </c>
      <c r="N48" s="217">
        <v>78150000</v>
      </c>
      <c r="O48" s="181">
        <v>78150000</v>
      </c>
      <c r="P48" s="181">
        <v>78150000</v>
      </c>
      <c r="Q48" s="182">
        <v>78150000</v>
      </c>
      <c r="R48" s="143" t="s">
        <v>196</v>
      </c>
      <c r="T48" s="73" t="s">
        <v>146</v>
      </c>
      <c r="U48" s="73" t="s">
        <v>147</v>
      </c>
    </row>
    <row r="49" spans="1:19" ht="20.25" x14ac:dyDescent="0.4">
      <c r="A49" s="97"/>
      <c r="B49" s="98" t="s">
        <v>128</v>
      </c>
      <c r="C49" s="99"/>
      <c r="D49" s="171">
        <f>D36+D47</f>
        <v>26764087</v>
      </c>
      <c r="E49" s="171">
        <f t="shared" ref="E49:L49" si="35">E36+E47</f>
        <v>21535151</v>
      </c>
      <c r="F49" s="171">
        <f t="shared" si="35"/>
        <v>23241528</v>
      </c>
      <c r="G49" s="171">
        <f t="shared" si="35"/>
        <v>25232387</v>
      </c>
      <c r="H49" s="171">
        <f t="shared" si="35"/>
        <v>57301657</v>
      </c>
      <c r="I49" s="171">
        <f t="shared" si="35"/>
        <v>89358991</v>
      </c>
      <c r="J49" s="171">
        <f t="shared" si="35"/>
        <v>112728610</v>
      </c>
      <c r="K49" s="171">
        <f t="shared" si="35"/>
        <v>126596842</v>
      </c>
      <c r="L49" s="172">
        <f t="shared" si="35"/>
        <v>138702080</v>
      </c>
      <c r="M49" s="229" t="e">
        <f t="shared" ref="M49:Q49" si="36">M36+M47</f>
        <v>#REF!</v>
      </c>
      <c r="N49" s="220" t="e">
        <f t="shared" si="36"/>
        <v>#REF!</v>
      </c>
      <c r="O49" s="173" t="e">
        <f t="shared" si="36"/>
        <v>#REF!</v>
      </c>
      <c r="P49" s="173" t="e">
        <f t="shared" si="36"/>
        <v>#REF!</v>
      </c>
      <c r="Q49" s="174" t="e">
        <f t="shared" si="36"/>
        <v>#REF!</v>
      </c>
      <c r="R49" s="145"/>
      <c r="S49" s="95"/>
    </row>
    <row r="50" spans="1:19" x14ac:dyDescent="0.4">
      <c r="A50" s="74" t="s">
        <v>129</v>
      </c>
      <c r="B50" s="75"/>
      <c r="C50" s="76"/>
      <c r="D50" s="148"/>
      <c r="E50" s="148"/>
      <c r="F50" s="148"/>
      <c r="G50" s="148"/>
      <c r="H50" s="148"/>
      <c r="I50" s="148"/>
      <c r="J50" s="148"/>
      <c r="K50" s="148"/>
      <c r="L50" s="149"/>
      <c r="M50" s="224"/>
      <c r="N50" s="215"/>
      <c r="O50" s="150"/>
      <c r="P50" s="150"/>
      <c r="Q50" s="151"/>
      <c r="R50" s="144"/>
    </row>
    <row r="51" spans="1:19" ht="20.25" x14ac:dyDescent="0.4">
      <c r="A51" s="92"/>
      <c r="B51" s="93" t="s">
        <v>130</v>
      </c>
      <c r="C51" s="94"/>
      <c r="D51" s="152">
        <f>D52+D53+D55</f>
        <v>86631868</v>
      </c>
      <c r="E51" s="152">
        <f>E52+E53+E55</f>
        <v>82645645</v>
      </c>
      <c r="F51" s="152">
        <f t="shared" ref="F51:L51" si="37">F52+F53+F55</f>
        <v>87664187</v>
      </c>
      <c r="G51" s="152">
        <f t="shared" si="37"/>
        <v>91829525</v>
      </c>
      <c r="H51" s="152">
        <f t="shared" si="37"/>
        <v>59399725</v>
      </c>
      <c r="I51" s="152">
        <f t="shared" si="37"/>
        <v>16716300</v>
      </c>
      <c r="J51" s="152">
        <f t="shared" si="37"/>
        <v>-82781345</v>
      </c>
      <c r="K51" s="152">
        <f t="shared" si="37"/>
        <v>-89951954</v>
      </c>
      <c r="L51" s="153">
        <f t="shared" si="37"/>
        <v>-99471602</v>
      </c>
      <c r="M51" s="225" t="e">
        <f t="shared" ref="M51:Q51" si="38">M52+M53+M55</f>
        <v>#REF!</v>
      </c>
      <c r="N51" s="216" t="e">
        <f t="shared" si="38"/>
        <v>#REF!</v>
      </c>
      <c r="O51" s="154" t="e">
        <f t="shared" si="38"/>
        <v>#REF!</v>
      </c>
      <c r="P51" s="154" t="e">
        <f t="shared" si="38"/>
        <v>#REF!</v>
      </c>
      <c r="Q51" s="155" t="e">
        <f t="shared" si="38"/>
        <v>#REF!</v>
      </c>
      <c r="R51" s="145"/>
      <c r="S51" s="95"/>
    </row>
    <row r="52" spans="1:19" x14ac:dyDescent="0.4">
      <c r="A52" s="77"/>
      <c r="B52" s="78"/>
      <c r="C52" s="79" t="s">
        <v>131</v>
      </c>
      <c r="D52" s="156">
        <v>99720000</v>
      </c>
      <c r="E52" s="156">
        <v>99720000</v>
      </c>
      <c r="F52" s="156">
        <v>99720000</v>
      </c>
      <c r="G52" s="156">
        <v>99720000</v>
      </c>
      <c r="H52" s="156">
        <v>99720000</v>
      </c>
      <c r="I52" s="156">
        <v>99720000</v>
      </c>
      <c r="J52" s="156">
        <v>99720000</v>
      </c>
      <c r="K52" s="156">
        <v>99720000</v>
      </c>
      <c r="L52" s="157">
        <v>99720000</v>
      </c>
      <c r="M52" s="227">
        <f t="shared" ref="M52:Q52" si="39">L52</f>
        <v>99720000</v>
      </c>
      <c r="N52" s="218">
        <f t="shared" si="39"/>
        <v>99720000</v>
      </c>
      <c r="O52" s="160">
        <f t="shared" si="39"/>
        <v>99720000</v>
      </c>
      <c r="P52" s="160">
        <f t="shared" si="39"/>
        <v>99720000</v>
      </c>
      <c r="Q52" s="161">
        <f t="shared" si="39"/>
        <v>99720000</v>
      </c>
      <c r="R52" s="91" t="s">
        <v>157</v>
      </c>
    </row>
    <row r="53" spans="1:19" x14ac:dyDescent="0.4">
      <c r="A53" s="77"/>
      <c r="B53" s="78"/>
      <c r="C53" s="79" t="s">
        <v>132</v>
      </c>
      <c r="D53" s="156">
        <v>13994797</v>
      </c>
      <c r="E53" s="156">
        <v>13994797</v>
      </c>
      <c r="F53" s="156">
        <v>13994797</v>
      </c>
      <c r="G53" s="156">
        <v>13994797</v>
      </c>
      <c r="H53" s="156">
        <v>13994797</v>
      </c>
      <c r="I53" s="156">
        <v>13994797</v>
      </c>
      <c r="J53" s="156">
        <v>13994797</v>
      </c>
      <c r="K53" s="156">
        <v>13994797</v>
      </c>
      <c r="L53" s="157">
        <v>13994797</v>
      </c>
      <c r="M53" s="227">
        <f t="shared" ref="M53:Q53" si="40">L53</f>
        <v>13994797</v>
      </c>
      <c r="N53" s="218">
        <f t="shared" si="40"/>
        <v>13994797</v>
      </c>
      <c r="O53" s="160">
        <f t="shared" si="40"/>
        <v>13994797</v>
      </c>
      <c r="P53" s="160">
        <f t="shared" si="40"/>
        <v>13994797</v>
      </c>
      <c r="Q53" s="161">
        <f t="shared" si="40"/>
        <v>13994797</v>
      </c>
      <c r="R53" s="91" t="s">
        <v>157</v>
      </c>
    </row>
    <row r="54" spans="1:19" x14ac:dyDescent="0.4">
      <c r="A54" s="77"/>
      <c r="B54" s="78"/>
      <c r="C54" s="79" t="s">
        <v>133</v>
      </c>
      <c r="D54" s="156">
        <v>13994797</v>
      </c>
      <c r="E54" s="156">
        <v>13994797</v>
      </c>
      <c r="F54" s="156">
        <v>13994797</v>
      </c>
      <c r="G54" s="156">
        <v>13994797</v>
      </c>
      <c r="H54" s="156">
        <v>13994797</v>
      </c>
      <c r="I54" s="156">
        <v>13994797</v>
      </c>
      <c r="J54" s="156">
        <v>13994797</v>
      </c>
      <c r="K54" s="156">
        <v>13994797</v>
      </c>
      <c r="L54" s="157">
        <v>13994797</v>
      </c>
      <c r="M54" s="227">
        <f t="shared" ref="M54:Q54" si="41">L54</f>
        <v>13994797</v>
      </c>
      <c r="N54" s="218">
        <f t="shared" si="41"/>
        <v>13994797</v>
      </c>
      <c r="O54" s="160">
        <f t="shared" si="41"/>
        <v>13994797</v>
      </c>
      <c r="P54" s="160">
        <f t="shared" si="41"/>
        <v>13994797</v>
      </c>
      <c r="Q54" s="161">
        <f t="shared" si="41"/>
        <v>13994797</v>
      </c>
      <c r="R54" s="91" t="s">
        <v>157</v>
      </c>
    </row>
    <row r="55" spans="1:19" x14ac:dyDescent="0.4">
      <c r="A55" s="77"/>
      <c r="B55" s="78"/>
      <c r="C55" s="79" t="s">
        <v>134</v>
      </c>
      <c r="D55" s="156">
        <v>-27082929</v>
      </c>
      <c r="E55" s="156">
        <v>-31069152</v>
      </c>
      <c r="F55" s="156">
        <v>-26050610</v>
      </c>
      <c r="G55" s="156">
        <v>-21885272</v>
      </c>
      <c r="H55" s="156">
        <v>-54315072</v>
      </c>
      <c r="I55" s="156">
        <v>-96998497</v>
      </c>
      <c r="J55" s="156">
        <v>-196496142</v>
      </c>
      <c r="K55" s="156">
        <v>-203666751</v>
      </c>
      <c r="L55" s="157">
        <v>-213186399</v>
      </c>
      <c r="M55" s="227" t="e">
        <f>L55+M57</f>
        <v>#REF!</v>
      </c>
      <c r="N55" s="218" t="e">
        <f t="shared" ref="N55:Q55" si="42">M55+N57</f>
        <v>#REF!</v>
      </c>
      <c r="O55" s="160" t="e">
        <f t="shared" si="42"/>
        <v>#REF!</v>
      </c>
      <c r="P55" s="160" t="e">
        <f t="shared" si="42"/>
        <v>#REF!</v>
      </c>
      <c r="Q55" s="161" t="e">
        <f t="shared" si="42"/>
        <v>#REF!</v>
      </c>
      <c r="R55" s="91"/>
    </row>
    <row r="56" spans="1:19" x14ac:dyDescent="0.4">
      <c r="A56" s="77"/>
      <c r="B56" s="78"/>
      <c r="C56" s="79" t="s">
        <v>135</v>
      </c>
      <c r="D56" s="156">
        <v>-27082929</v>
      </c>
      <c r="E56" s="156">
        <v>-31069152</v>
      </c>
      <c r="F56" s="156">
        <v>-26050610</v>
      </c>
      <c r="G56" s="156">
        <v>-21885272</v>
      </c>
      <c r="H56" s="156">
        <v>-54315072</v>
      </c>
      <c r="I56" s="156">
        <v>-96998497</v>
      </c>
      <c r="J56" s="156">
        <v>-196496142</v>
      </c>
      <c r="K56" s="156">
        <v>-203666751</v>
      </c>
      <c r="L56" s="157">
        <v>-213186399</v>
      </c>
      <c r="M56" s="228">
        <v>0</v>
      </c>
      <c r="N56" s="219">
        <v>0</v>
      </c>
      <c r="O56" s="164">
        <v>0</v>
      </c>
      <c r="P56" s="164">
        <v>0</v>
      </c>
      <c r="Q56" s="165">
        <v>0</v>
      </c>
      <c r="R56" s="91"/>
    </row>
    <row r="57" spans="1:19" x14ac:dyDescent="0.4">
      <c r="A57" s="77"/>
      <c r="B57" s="78"/>
      <c r="C57" s="79" t="s">
        <v>136</v>
      </c>
      <c r="D57" s="156">
        <v>-27082929</v>
      </c>
      <c r="E57" s="156">
        <v>-31069152</v>
      </c>
      <c r="F57" s="156">
        <v>-26050610</v>
      </c>
      <c r="G57" s="156">
        <v>-21885272</v>
      </c>
      <c r="H57" s="156">
        <v>-54315072</v>
      </c>
      <c r="I57" s="156">
        <v>-96998497</v>
      </c>
      <c r="J57" s="156">
        <v>-196496142</v>
      </c>
      <c r="K57" s="156">
        <v>-203666751</v>
      </c>
      <c r="L57" s="157">
        <v>-213186399</v>
      </c>
      <c r="M57" s="230" t="e">
        <f>#REF!*1000</f>
        <v>#REF!</v>
      </c>
      <c r="N57" s="221" t="e">
        <f>#REF!*1000</f>
        <v>#REF!</v>
      </c>
      <c r="O57" s="183" t="e">
        <f>#REF!*1000</f>
        <v>#REF!</v>
      </c>
      <c r="P57" s="183" t="e">
        <f>#REF!*1000</f>
        <v>#REF!</v>
      </c>
      <c r="Q57" s="184" t="e">
        <f>#REF!*1000</f>
        <v>#REF!</v>
      </c>
      <c r="R57" s="91"/>
    </row>
    <row r="58" spans="1:19" ht="20.25" x14ac:dyDescent="0.4">
      <c r="A58" s="97"/>
      <c r="B58" s="98" t="s">
        <v>137</v>
      </c>
      <c r="C58" s="99"/>
      <c r="D58" s="171">
        <f>D51</f>
        <v>86631868</v>
      </c>
      <c r="E58" s="171">
        <f>E51</f>
        <v>82645645</v>
      </c>
      <c r="F58" s="171">
        <f t="shared" ref="F58:L58" si="43">F51</f>
        <v>87664187</v>
      </c>
      <c r="G58" s="171">
        <f t="shared" si="43"/>
        <v>91829525</v>
      </c>
      <c r="H58" s="171">
        <f t="shared" si="43"/>
        <v>59399725</v>
      </c>
      <c r="I58" s="171">
        <f t="shared" si="43"/>
        <v>16716300</v>
      </c>
      <c r="J58" s="171">
        <f t="shared" si="43"/>
        <v>-82781345</v>
      </c>
      <c r="K58" s="171">
        <f t="shared" si="43"/>
        <v>-89951954</v>
      </c>
      <c r="L58" s="172">
        <f t="shared" si="43"/>
        <v>-99471602</v>
      </c>
      <c r="M58" s="229" t="e">
        <f>M51</f>
        <v>#REF!</v>
      </c>
      <c r="N58" s="220" t="e">
        <f t="shared" ref="N58:Q58" si="44">N51</f>
        <v>#REF!</v>
      </c>
      <c r="O58" s="173" t="e">
        <f t="shared" si="44"/>
        <v>#REF!</v>
      </c>
      <c r="P58" s="173" t="e">
        <f t="shared" si="44"/>
        <v>#REF!</v>
      </c>
      <c r="Q58" s="174" t="e">
        <f t="shared" si="44"/>
        <v>#REF!</v>
      </c>
      <c r="R58" s="145"/>
      <c r="S58" s="95"/>
    </row>
    <row r="59" spans="1:19" ht="20.25" x14ac:dyDescent="0.4">
      <c r="A59" s="100" t="s">
        <v>138</v>
      </c>
      <c r="B59" s="98"/>
      <c r="C59" s="99"/>
      <c r="D59" s="175">
        <f>D34</f>
        <v>113395955</v>
      </c>
      <c r="E59" s="175">
        <f t="shared" ref="E59:L59" si="45">E34</f>
        <v>104180796</v>
      </c>
      <c r="F59" s="175">
        <f t="shared" si="45"/>
        <v>110905715</v>
      </c>
      <c r="G59" s="175">
        <f t="shared" si="45"/>
        <v>117061912</v>
      </c>
      <c r="H59" s="175">
        <f t="shared" si="45"/>
        <v>116701387</v>
      </c>
      <c r="I59" s="175">
        <f t="shared" si="45"/>
        <v>106075291</v>
      </c>
      <c r="J59" s="175">
        <f t="shared" si="45"/>
        <v>29947265</v>
      </c>
      <c r="K59" s="175">
        <f t="shared" si="45"/>
        <v>36644888</v>
      </c>
      <c r="L59" s="176">
        <f t="shared" si="45"/>
        <v>39230478</v>
      </c>
      <c r="M59" s="231" t="e">
        <f>M49+M58</f>
        <v>#REF!</v>
      </c>
      <c r="N59" s="222" t="e">
        <f t="shared" ref="N59:Q59" si="46">N49+N58</f>
        <v>#REF!</v>
      </c>
      <c r="O59" s="177" t="e">
        <f t="shared" si="46"/>
        <v>#REF!</v>
      </c>
      <c r="P59" s="177" t="e">
        <f t="shared" si="46"/>
        <v>#REF!</v>
      </c>
      <c r="Q59" s="178" t="e">
        <f t="shared" si="46"/>
        <v>#REF!</v>
      </c>
      <c r="R59" s="145"/>
      <c r="S59" s="95"/>
    </row>
    <row r="60" spans="1:19" x14ac:dyDescent="0.4">
      <c r="D60" s="179"/>
      <c r="E60" s="179"/>
      <c r="F60" s="179"/>
      <c r="G60" s="179"/>
      <c r="H60" s="179"/>
      <c r="I60" s="179"/>
      <c r="J60" s="179"/>
      <c r="K60" s="179"/>
      <c r="L60" s="179"/>
      <c r="M60" s="232"/>
      <c r="N60" s="179"/>
      <c r="O60" s="179"/>
      <c r="P60" s="179"/>
      <c r="Q60" s="179"/>
      <c r="R60" s="91"/>
    </row>
    <row r="61" spans="1:19" x14ac:dyDescent="0.4">
      <c r="A61" s="80" t="s">
        <v>140</v>
      </c>
      <c r="C61" s="80" t="s">
        <v>139</v>
      </c>
      <c r="D61" s="180">
        <f>D34-D59</f>
        <v>0</v>
      </c>
      <c r="E61" s="180">
        <f t="shared" ref="E61:L61" si="47">E34-E59</f>
        <v>0</v>
      </c>
      <c r="F61" s="180">
        <f t="shared" si="47"/>
        <v>0</v>
      </c>
      <c r="G61" s="180">
        <f t="shared" si="47"/>
        <v>0</v>
      </c>
      <c r="H61" s="180">
        <f t="shared" si="47"/>
        <v>0</v>
      </c>
      <c r="I61" s="180">
        <f t="shared" si="47"/>
        <v>0</v>
      </c>
      <c r="J61" s="180">
        <f t="shared" si="47"/>
        <v>0</v>
      </c>
      <c r="K61" s="180">
        <f t="shared" si="47"/>
        <v>0</v>
      </c>
      <c r="L61" s="180">
        <f t="shared" si="47"/>
        <v>0</v>
      </c>
      <c r="M61" s="233" t="e">
        <f t="shared" ref="M61:Q61" si="48">M34-M59</f>
        <v>#REF!</v>
      </c>
      <c r="N61" s="180" t="e">
        <f t="shared" si="48"/>
        <v>#REF!</v>
      </c>
      <c r="O61" s="180" t="e">
        <f t="shared" si="48"/>
        <v>#REF!</v>
      </c>
      <c r="P61" s="180" t="e">
        <f t="shared" si="48"/>
        <v>#REF!</v>
      </c>
      <c r="Q61" s="180" t="e">
        <f t="shared" si="48"/>
        <v>#REF!</v>
      </c>
      <c r="R61" s="91"/>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1:AA15"/>
  <sheetViews>
    <sheetView workbookViewId="0"/>
  </sheetViews>
  <sheetFormatPr defaultRowHeight="18.75" x14ac:dyDescent="0.4"/>
  <sheetData>
    <row r="1" spans="5:27" x14ac:dyDescent="0.4">
      <c r="AA1" s="186"/>
    </row>
    <row r="3" spans="5:27" x14ac:dyDescent="0.4">
      <c r="E3" s="254" t="s">
        <v>199</v>
      </c>
      <c r="F3" s="254"/>
      <c r="G3" s="254"/>
      <c r="H3" s="254"/>
      <c r="I3" s="254"/>
      <c r="J3" s="254"/>
      <c r="K3" s="254"/>
      <c r="L3" s="254"/>
      <c r="M3" s="254"/>
      <c r="N3" s="254"/>
      <c r="O3" s="254"/>
      <c r="P3" s="254"/>
      <c r="Q3" s="254"/>
      <c r="R3" s="254"/>
      <c r="S3" s="254"/>
      <c r="T3" s="254"/>
      <c r="U3" s="254"/>
    </row>
    <row r="4" spans="5:27" x14ac:dyDescent="0.4">
      <c r="AA4" s="186"/>
    </row>
    <row r="5" spans="5:27" x14ac:dyDescent="0.4">
      <c r="E5" s="187"/>
      <c r="F5" s="188" t="s">
        <v>200</v>
      </c>
      <c r="G5" s="189"/>
      <c r="H5" s="190"/>
      <c r="I5" s="190"/>
      <c r="J5" s="190"/>
      <c r="K5" s="190"/>
      <c r="L5" s="190"/>
      <c r="M5" s="190"/>
      <c r="N5" s="190"/>
      <c r="O5" s="190"/>
      <c r="P5" s="190"/>
      <c r="Q5" s="190"/>
      <c r="R5" s="190"/>
      <c r="S5" s="191"/>
      <c r="T5" s="185"/>
      <c r="U5" s="255" t="s">
        <v>201</v>
      </c>
    </row>
    <row r="6" spans="5:27" x14ac:dyDescent="0.4">
      <c r="E6" s="192" t="s">
        <v>202</v>
      </c>
      <c r="F6" s="193"/>
      <c r="G6" s="194" t="s">
        <v>203</v>
      </c>
      <c r="H6" s="194" t="s">
        <v>204</v>
      </c>
      <c r="I6" s="194" t="s">
        <v>205</v>
      </c>
      <c r="J6" s="194" t="s">
        <v>206</v>
      </c>
      <c r="K6" s="194" t="s">
        <v>207</v>
      </c>
      <c r="L6" s="194" t="s">
        <v>208</v>
      </c>
      <c r="M6" s="194" t="s">
        <v>209</v>
      </c>
      <c r="N6" s="194" t="s">
        <v>210</v>
      </c>
      <c r="O6" s="194" t="s">
        <v>211</v>
      </c>
      <c r="P6" s="194" t="s">
        <v>212</v>
      </c>
      <c r="Q6" s="194" t="s">
        <v>213</v>
      </c>
      <c r="R6" s="194" t="s">
        <v>214</v>
      </c>
      <c r="S6" s="195" t="s">
        <v>215</v>
      </c>
      <c r="T6" s="185"/>
      <c r="U6" s="256"/>
    </row>
    <row r="7" spans="5:27" x14ac:dyDescent="0.4">
      <c r="H7" s="196"/>
      <c r="I7" s="196"/>
      <c r="J7" s="196"/>
      <c r="K7" s="196"/>
      <c r="L7" s="196"/>
      <c r="M7" s="196"/>
      <c r="N7" s="196"/>
      <c r="O7" s="196"/>
      <c r="P7" s="196"/>
      <c r="Q7" s="196"/>
      <c r="R7" s="196"/>
      <c r="S7" s="196"/>
      <c r="T7" s="196"/>
      <c r="U7" s="196"/>
    </row>
    <row r="8" spans="5:27" x14ac:dyDescent="0.4">
      <c r="E8" s="257" t="s">
        <v>216</v>
      </c>
      <c r="F8" s="258"/>
      <c r="G8" s="197" t="s">
        <v>217</v>
      </c>
      <c r="H8" s="198">
        <v>24522617</v>
      </c>
      <c r="I8" s="198">
        <v>33998479</v>
      </c>
      <c r="J8" s="198">
        <v>17800962</v>
      </c>
      <c r="K8" s="198">
        <v>24322256</v>
      </c>
      <c r="L8" s="198">
        <v>37143308</v>
      </c>
      <c r="M8" s="198">
        <v>21981349</v>
      </c>
      <c r="N8" s="198">
        <v>23215619</v>
      </c>
      <c r="O8" s="198">
        <v>24512882</v>
      </c>
      <c r="P8" s="198">
        <v>23543020</v>
      </c>
      <c r="Q8" s="198">
        <v>24407065</v>
      </c>
      <c r="R8" s="198">
        <v>16923700</v>
      </c>
      <c r="S8" s="199">
        <v>24996496</v>
      </c>
      <c r="T8" s="196"/>
      <c r="U8" s="200">
        <v>297367753</v>
      </c>
    </row>
    <row r="9" spans="5:27" x14ac:dyDescent="0.4">
      <c r="E9" s="259"/>
      <c r="F9" s="260"/>
      <c r="G9" s="201" t="s">
        <v>218</v>
      </c>
      <c r="H9" s="202">
        <v>26092916</v>
      </c>
      <c r="I9" s="202">
        <v>33402078</v>
      </c>
      <c r="J9" s="202">
        <v>23569321</v>
      </c>
      <c r="K9" s="202">
        <v>29052881</v>
      </c>
      <c r="L9" s="202">
        <v>42606405</v>
      </c>
      <c r="M9" s="202">
        <v>22142308</v>
      </c>
      <c r="N9" s="202">
        <v>30797064</v>
      </c>
      <c r="O9" s="202">
        <v>35387037</v>
      </c>
      <c r="P9" s="202">
        <v>32434409</v>
      </c>
      <c r="Q9" s="202">
        <v>24566257</v>
      </c>
      <c r="R9" s="202">
        <f>R8*$Q$15</f>
        <v>19878708.902356815</v>
      </c>
      <c r="S9" s="202">
        <f>S8*$Q$15</f>
        <v>29361077.516318917</v>
      </c>
      <c r="T9" s="196"/>
      <c r="U9" s="203">
        <f>SUM(H9:S9)</f>
        <v>349290462.41867572</v>
      </c>
    </row>
    <row r="10" spans="5:27" x14ac:dyDescent="0.4">
      <c r="E10" s="259"/>
      <c r="F10" s="260"/>
      <c r="G10" s="204" t="s">
        <v>219</v>
      </c>
      <c r="H10" s="205">
        <f>H9/H8</f>
        <v>1.0640347235370515</v>
      </c>
      <c r="I10" s="205">
        <f t="shared" ref="I10:S10" si="0">I9/I8</f>
        <v>0.98245800937153693</v>
      </c>
      <c r="J10" s="205">
        <f t="shared" si="0"/>
        <v>1.3240475992252554</v>
      </c>
      <c r="K10" s="205">
        <f t="shared" si="0"/>
        <v>1.1944977883630532</v>
      </c>
      <c r="L10" s="205">
        <f t="shared" si="0"/>
        <v>1.1470815954249416</v>
      </c>
      <c r="M10" s="205">
        <f t="shared" si="0"/>
        <v>1.0073225260196723</v>
      </c>
      <c r="N10" s="205">
        <f t="shared" si="0"/>
        <v>1.3265665671029492</v>
      </c>
      <c r="O10" s="205">
        <f t="shared" si="0"/>
        <v>1.4436098129954691</v>
      </c>
      <c r="P10" s="205">
        <f t="shared" si="0"/>
        <v>1.3776656095946909</v>
      </c>
      <c r="Q10" s="205">
        <f t="shared" si="0"/>
        <v>1.0065223737471096</v>
      </c>
      <c r="R10" s="205">
        <f t="shared" si="0"/>
        <v>1.1746077336727083</v>
      </c>
      <c r="S10" s="206">
        <f t="shared" si="0"/>
        <v>1.1746077336727083</v>
      </c>
      <c r="T10" s="196"/>
      <c r="U10" s="207">
        <f t="shared" ref="U10" si="1">U9/U8</f>
        <v>1.1746077336727083</v>
      </c>
    </row>
    <row r="11" spans="5:27" x14ac:dyDescent="0.4">
      <c r="E11" s="261"/>
      <c r="F11" s="262"/>
      <c r="G11" s="208" t="s">
        <v>220</v>
      </c>
      <c r="H11" s="209">
        <f>H9/H8</f>
        <v>1.0640347235370515</v>
      </c>
      <c r="I11" s="209">
        <f t="shared" ref="I11:S11" si="2">I9/I8</f>
        <v>0.98245800937153693</v>
      </c>
      <c r="J11" s="209">
        <f t="shared" si="2"/>
        <v>1.3240475992252554</v>
      </c>
      <c r="K11" s="209">
        <f t="shared" si="2"/>
        <v>1.1944977883630532</v>
      </c>
      <c r="L11" s="209">
        <f t="shared" si="2"/>
        <v>1.1470815954249416</v>
      </c>
      <c r="M11" s="209">
        <f t="shared" si="2"/>
        <v>1.0073225260196723</v>
      </c>
      <c r="N11" s="209">
        <f t="shared" si="2"/>
        <v>1.3265665671029492</v>
      </c>
      <c r="O11" s="209">
        <f t="shared" si="2"/>
        <v>1.4436098129954691</v>
      </c>
      <c r="P11" s="209">
        <f t="shared" si="2"/>
        <v>1.3776656095946909</v>
      </c>
      <c r="Q11" s="209">
        <f t="shared" si="2"/>
        <v>1.0065223737471096</v>
      </c>
      <c r="R11" s="209">
        <f t="shared" si="2"/>
        <v>1.1746077336727083</v>
      </c>
      <c r="S11" s="210">
        <f t="shared" si="2"/>
        <v>1.1746077336727083</v>
      </c>
      <c r="T11" s="196"/>
      <c r="U11" s="211">
        <f>U9/U8</f>
        <v>1.1746077336727083</v>
      </c>
    </row>
    <row r="12" spans="5:27" x14ac:dyDescent="0.4">
      <c r="T12" s="185"/>
    </row>
    <row r="13" spans="5:27" x14ac:dyDescent="0.4">
      <c r="Q13" s="185">
        <f>SUM(H8:Q8)</f>
        <v>255447557</v>
      </c>
      <c r="T13" s="185"/>
    </row>
    <row r="14" spans="5:27" x14ac:dyDescent="0.4">
      <c r="Q14" s="185">
        <f>SUM(H9:Q9)</f>
        <v>300050676</v>
      </c>
      <c r="T14" s="185"/>
    </row>
    <row r="15" spans="5:27" x14ac:dyDescent="0.4">
      <c r="Q15" s="212">
        <f>Q14/Q13</f>
        <v>1.1746077336727083</v>
      </c>
      <c r="T15" s="185"/>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75" x14ac:dyDescent="0.4"/>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5"/>
  <sheetViews>
    <sheetView workbookViewId="0"/>
  </sheetViews>
  <sheetFormatPr defaultRowHeight="18.75" x14ac:dyDescent="0.4"/>
  <sheetData>
    <row r="1" spans="1:10" x14ac:dyDescent="0.4">
      <c r="A1" s="101" t="s">
        <v>162</v>
      </c>
    </row>
    <row r="2" spans="1:10" x14ac:dyDescent="0.4">
      <c r="J2" s="102"/>
    </row>
    <row r="4" spans="1:10" x14ac:dyDescent="0.4">
      <c r="J4" s="102" t="s">
        <v>163</v>
      </c>
    </row>
    <row r="5" spans="1:10" x14ac:dyDescent="0.4">
      <c r="A5" s="103" t="s">
        <v>164</v>
      </c>
      <c r="B5" s="104" t="s">
        <v>165</v>
      </c>
      <c r="C5" s="105" t="s">
        <v>166</v>
      </c>
      <c r="D5" s="105" t="s">
        <v>167</v>
      </c>
      <c r="E5" s="106" t="s">
        <v>168</v>
      </c>
      <c r="F5" s="106" t="s">
        <v>169</v>
      </c>
      <c r="G5" s="106" t="s">
        <v>170</v>
      </c>
      <c r="H5" s="107" t="s">
        <v>171</v>
      </c>
      <c r="I5" s="107" t="s">
        <v>172</v>
      </c>
      <c r="J5" s="108" t="s">
        <v>173</v>
      </c>
    </row>
    <row r="6" spans="1:10" ht="82.5" x14ac:dyDescent="0.4">
      <c r="A6" s="109" t="s">
        <v>174</v>
      </c>
      <c r="B6" s="110" t="s">
        <v>175</v>
      </c>
      <c r="C6" s="111" t="s">
        <v>176</v>
      </c>
      <c r="D6" s="111">
        <v>2.375</v>
      </c>
      <c r="E6" s="112">
        <v>50000000</v>
      </c>
      <c r="F6" s="112">
        <v>45963000</v>
      </c>
      <c r="G6" s="112">
        <v>0</v>
      </c>
      <c r="H6" s="112">
        <f>F6-G6</f>
        <v>45963000</v>
      </c>
      <c r="I6" s="112">
        <f>E6-H6</f>
        <v>4037000</v>
      </c>
      <c r="J6" s="113"/>
    </row>
    <row r="7" spans="1:10" x14ac:dyDescent="0.4">
      <c r="A7" s="114" t="s">
        <v>177</v>
      </c>
      <c r="B7" s="115" t="s">
        <v>178</v>
      </c>
      <c r="C7" s="116"/>
      <c r="D7" s="116"/>
      <c r="E7" s="117">
        <f>SUM(E6)</f>
        <v>50000000</v>
      </c>
      <c r="F7" s="117">
        <f>SUM(F6)</f>
        <v>45963000</v>
      </c>
      <c r="G7" s="117">
        <f>SUM(G6)</f>
        <v>0</v>
      </c>
      <c r="H7" s="117">
        <f>SUM(H6)</f>
        <v>45963000</v>
      </c>
      <c r="I7" s="117">
        <f>E7-H7</f>
        <v>4037000</v>
      </c>
      <c r="J7" s="118"/>
    </row>
    <row r="8" spans="1:10" x14ac:dyDescent="0.4">
      <c r="A8" s="119"/>
      <c r="B8" s="120"/>
      <c r="C8" s="121"/>
      <c r="D8" s="121"/>
      <c r="E8" s="122"/>
      <c r="F8" s="122"/>
      <c r="G8" s="122"/>
      <c r="H8" s="122"/>
      <c r="I8" s="122"/>
      <c r="J8" s="123"/>
    </row>
    <row r="9" spans="1:10" ht="82.5" x14ac:dyDescent="0.4">
      <c r="A9" s="124" t="s">
        <v>179</v>
      </c>
      <c r="B9" s="125" t="s">
        <v>180</v>
      </c>
      <c r="C9" s="126" t="s">
        <v>181</v>
      </c>
      <c r="D9" s="126">
        <v>2.9750000000000001</v>
      </c>
      <c r="E9" s="127">
        <v>35000000</v>
      </c>
      <c r="F9" s="127">
        <v>35000000</v>
      </c>
      <c r="G9" s="127">
        <v>18515000</v>
      </c>
      <c r="H9" s="127">
        <v>16485000</v>
      </c>
      <c r="I9" s="127">
        <v>0</v>
      </c>
      <c r="J9" s="128" t="s">
        <v>182</v>
      </c>
    </row>
    <row r="10" spans="1:10" ht="82.5" x14ac:dyDescent="0.4">
      <c r="A10" s="124" t="s">
        <v>183</v>
      </c>
      <c r="B10" s="125" t="s">
        <v>184</v>
      </c>
      <c r="C10" s="126" t="s">
        <v>185</v>
      </c>
      <c r="D10" s="126">
        <v>2.375</v>
      </c>
      <c r="E10" s="127">
        <v>30000000</v>
      </c>
      <c r="F10" s="127">
        <v>30000000</v>
      </c>
      <c r="G10" s="127">
        <v>0</v>
      </c>
      <c r="H10" s="127">
        <f t="shared" ref="H10:H12" si="0">F10-G10</f>
        <v>30000000</v>
      </c>
      <c r="I10" s="127">
        <f t="shared" ref="I10:I12" si="1">E10-H10</f>
        <v>0</v>
      </c>
      <c r="J10" s="128" t="s">
        <v>186</v>
      </c>
    </row>
    <row r="11" spans="1:10" ht="82.5" x14ac:dyDescent="0.4">
      <c r="A11" s="124" t="s">
        <v>183</v>
      </c>
      <c r="B11" s="125" t="s">
        <v>187</v>
      </c>
      <c r="C11" s="126" t="s">
        <v>185</v>
      </c>
      <c r="D11" s="126">
        <v>2.375</v>
      </c>
      <c r="E11" s="127">
        <v>30000000</v>
      </c>
      <c r="F11" s="129">
        <v>0</v>
      </c>
      <c r="G11" s="129">
        <v>0</v>
      </c>
      <c r="H11" s="127">
        <f t="shared" si="0"/>
        <v>0</v>
      </c>
      <c r="I11" s="127">
        <f t="shared" si="1"/>
        <v>30000000</v>
      </c>
      <c r="J11" s="128" t="s">
        <v>188</v>
      </c>
    </row>
    <row r="12" spans="1:10" ht="99" x14ac:dyDescent="0.4">
      <c r="A12" s="130" t="s">
        <v>189</v>
      </c>
      <c r="B12" s="131" t="s">
        <v>187</v>
      </c>
      <c r="C12" s="132" t="s">
        <v>190</v>
      </c>
      <c r="D12" s="133">
        <v>1.85</v>
      </c>
      <c r="E12" s="134">
        <v>30000000</v>
      </c>
      <c r="F12" s="134">
        <v>30000000</v>
      </c>
      <c r="G12" s="134">
        <v>0</v>
      </c>
      <c r="H12" s="134">
        <f t="shared" si="0"/>
        <v>30000000</v>
      </c>
      <c r="I12" s="134">
        <f t="shared" si="1"/>
        <v>0</v>
      </c>
      <c r="J12" s="135"/>
    </row>
    <row r="13" spans="1:10" ht="33" x14ac:dyDescent="0.4">
      <c r="A13" s="136" t="s">
        <v>191</v>
      </c>
      <c r="B13" s="137" t="s">
        <v>192</v>
      </c>
      <c r="C13" s="138"/>
      <c r="D13" s="138"/>
      <c r="E13" s="117">
        <f>SUM(E9:E12)</f>
        <v>125000000</v>
      </c>
      <c r="F13" s="117">
        <f t="shared" ref="F13:H13" si="2">SUM(F9:F12)</f>
        <v>95000000</v>
      </c>
      <c r="G13" s="117">
        <f>SUM(G9:G12)</f>
        <v>18515000</v>
      </c>
      <c r="H13" s="117">
        <f t="shared" si="2"/>
        <v>76485000</v>
      </c>
      <c r="I13" s="117">
        <f>SUM(I9:I12)</f>
        <v>30000000</v>
      </c>
      <c r="J13" s="139"/>
    </row>
    <row r="14" spans="1:10" x14ac:dyDescent="0.4">
      <c r="A14" s="140"/>
      <c r="B14" s="141"/>
      <c r="C14" s="111"/>
      <c r="D14" s="111"/>
      <c r="E14" s="112"/>
      <c r="F14" s="112"/>
      <c r="G14" s="112"/>
      <c r="H14" s="112"/>
      <c r="I14" s="112"/>
      <c r="J14" s="113"/>
    </row>
    <row r="15" spans="1:10" x14ac:dyDescent="0.4">
      <c r="A15" s="142" t="s">
        <v>193</v>
      </c>
      <c r="B15" s="115" t="s">
        <v>194</v>
      </c>
      <c r="C15" s="116"/>
      <c r="D15" s="116"/>
      <c r="E15" s="117">
        <f>E13+E6</f>
        <v>175000000</v>
      </c>
      <c r="F15" s="117">
        <f>F13+F6</f>
        <v>140963000</v>
      </c>
      <c r="G15" s="117">
        <f t="shared" ref="G15:I15" si="3">G13+G6</f>
        <v>18515000</v>
      </c>
      <c r="H15" s="117">
        <f t="shared" si="3"/>
        <v>122448000</v>
      </c>
      <c r="I15" s="117">
        <f t="shared" si="3"/>
        <v>34037000</v>
      </c>
      <c r="J15" s="118"/>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2"/>
  <sheetViews>
    <sheetView workbookViewId="0"/>
  </sheetViews>
  <sheetFormatPr defaultRowHeight="18.75" x14ac:dyDescent="0.4"/>
  <sheetData>
    <row r="1" spans="1:17" x14ac:dyDescent="0.4">
      <c r="A1" s="20"/>
    </row>
    <row r="4" spans="1:17" ht="24" x14ac:dyDescent="0.4">
      <c r="D4" s="2" t="s">
        <v>70</v>
      </c>
      <c r="E4" s="2"/>
      <c r="F4" s="2"/>
      <c r="G4" s="2"/>
      <c r="H4" s="2"/>
      <c r="I4" s="2"/>
      <c r="J4" s="2"/>
      <c r="K4" s="2"/>
      <c r="L4" s="2"/>
    </row>
    <row r="5" spans="1:17" x14ac:dyDescent="0.4">
      <c r="J5" s="265" t="s">
        <v>51</v>
      </c>
      <c r="K5" s="265"/>
      <c r="L5" s="265"/>
      <c r="M5" s="265"/>
    </row>
    <row r="6" spans="1:17" x14ac:dyDescent="0.4">
      <c r="E6" s="21" t="s">
        <v>52</v>
      </c>
      <c r="F6" s="21" t="s">
        <v>53</v>
      </c>
      <c r="G6" s="21" t="s">
        <v>54</v>
      </c>
      <c r="K6" s="21" t="s">
        <v>68</v>
      </c>
      <c r="L6" s="21" t="s">
        <v>68</v>
      </c>
    </row>
    <row r="7" spans="1:17" ht="56.25" x14ac:dyDescent="0.4">
      <c r="B7" s="266" t="s">
        <v>0</v>
      </c>
      <c r="C7" s="267"/>
      <c r="D7" s="270" t="s">
        <v>55</v>
      </c>
      <c r="E7" s="270" t="s">
        <v>56</v>
      </c>
      <c r="F7" s="270" t="s">
        <v>57</v>
      </c>
      <c r="G7" s="270" t="s">
        <v>58</v>
      </c>
      <c r="H7" s="270" t="s">
        <v>59</v>
      </c>
      <c r="I7" s="270" t="s">
        <v>60</v>
      </c>
      <c r="J7" s="270" t="s">
        <v>62</v>
      </c>
      <c r="K7" s="270" t="s">
        <v>67</v>
      </c>
      <c r="L7" s="270" t="s">
        <v>69</v>
      </c>
      <c r="M7" s="272" t="s">
        <v>71</v>
      </c>
    </row>
    <row r="8" spans="1:17" x14ac:dyDescent="0.4">
      <c r="B8" s="268"/>
      <c r="C8" s="269"/>
      <c r="D8" s="271"/>
      <c r="E8" s="271"/>
      <c r="F8" s="271"/>
      <c r="G8" s="271"/>
      <c r="H8" s="271"/>
      <c r="I8" s="271"/>
      <c r="J8" s="271"/>
      <c r="K8" s="271"/>
      <c r="L8" s="271"/>
      <c r="M8" s="273"/>
      <c r="N8" s="1" t="s">
        <v>73</v>
      </c>
      <c r="O8" s="1" t="s">
        <v>72</v>
      </c>
      <c r="P8" s="1" t="s">
        <v>74</v>
      </c>
      <c r="Q8" s="1" t="s">
        <v>75</v>
      </c>
    </row>
    <row r="9" spans="1:17" x14ac:dyDescent="0.4">
      <c r="B9" s="46" t="s">
        <v>1</v>
      </c>
      <c r="C9" s="3"/>
      <c r="D9" s="4">
        <v>339371</v>
      </c>
      <c r="E9" s="4">
        <v>344500</v>
      </c>
      <c r="F9" s="4">
        <v>328767</v>
      </c>
      <c r="G9" s="4">
        <v>331663</v>
      </c>
      <c r="H9" s="4">
        <v>283130</v>
      </c>
      <c r="I9" s="4">
        <v>275345.03000000003</v>
      </c>
      <c r="J9" s="31">
        <v>280690</v>
      </c>
      <c r="K9" s="31">
        <v>241021</v>
      </c>
      <c r="L9" s="31">
        <v>252819</v>
      </c>
      <c r="M9" s="5"/>
    </row>
    <row r="10" spans="1:17" x14ac:dyDescent="0.4">
      <c r="B10" s="274"/>
      <c r="C10" s="30" t="s">
        <v>61</v>
      </c>
      <c r="D10" s="22">
        <v>339371</v>
      </c>
      <c r="E10" s="22">
        <v>344500</v>
      </c>
      <c r="F10" s="22">
        <v>328767</v>
      </c>
      <c r="G10" s="22">
        <v>331663</v>
      </c>
      <c r="H10" s="22">
        <v>283130</v>
      </c>
      <c r="I10" s="22">
        <v>275345.03000000003</v>
      </c>
      <c r="J10" s="32">
        <v>280690</v>
      </c>
      <c r="K10" s="32">
        <v>241021</v>
      </c>
      <c r="L10" s="32">
        <v>252819</v>
      </c>
      <c r="M10" s="7"/>
    </row>
    <row r="11" spans="1:17" x14ac:dyDescent="0.4">
      <c r="B11" s="274"/>
      <c r="C11" s="6"/>
      <c r="D11" s="22"/>
      <c r="E11" s="22"/>
      <c r="F11" s="22"/>
      <c r="G11" s="22"/>
      <c r="H11" s="22"/>
      <c r="I11" s="22"/>
      <c r="J11" s="32"/>
      <c r="K11" s="32"/>
      <c r="L11" s="32"/>
      <c r="M11" s="7"/>
    </row>
    <row r="12" spans="1:17" x14ac:dyDescent="0.4">
      <c r="B12" s="275"/>
      <c r="C12" s="8"/>
      <c r="D12" s="23"/>
      <c r="E12" s="23"/>
      <c r="F12" s="23"/>
      <c r="G12" s="23"/>
      <c r="H12" s="23"/>
      <c r="I12" s="23"/>
      <c r="J12" s="33"/>
      <c r="K12" s="33"/>
      <c r="L12" s="33"/>
      <c r="M12" s="9"/>
    </row>
    <row r="13" spans="1:17" x14ac:dyDescent="0.4">
      <c r="B13" s="276" t="s">
        <v>2</v>
      </c>
      <c r="C13" s="277"/>
      <c r="D13" s="24">
        <v>101285</v>
      </c>
      <c r="E13" s="24">
        <v>99608</v>
      </c>
      <c r="F13" s="24">
        <v>92623</v>
      </c>
      <c r="G13" s="24">
        <v>92472</v>
      </c>
      <c r="H13" s="24">
        <v>81226</v>
      </c>
      <c r="I13" s="24">
        <v>76903.100000000006</v>
      </c>
      <c r="J13" s="34">
        <v>83645</v>
      </c>
      <c r="K13" s="34">
        <v>66414</v>
      </c>
      <c r="L13" s="34">
        <v>68606</v>
      </c>
      <c r="M13" s="5"/>
      <c r="N13" s="43">
        <f>D13/$D$9</f>
        <v>0.29844918982470514</v>
      </c>
      <c r="O13" s="43">
        <f>L13/$L$9</f>
        <v>0.27136409842614678</v>
      </c>
      <c r="P13" s="1" t="s">
        <v>76</v>
      </c>
    </row>
    <row r="14" spans="1:17" x14ac:dyDescent="0.4">
      <c r="B14" s="276" t="s">
        <v>3</v>
      </c>
      <c r="C14" s="277"/>
      <c r="D14" s="25">
        <v>238086</v>
      </c>
      <c r="E14" s="25">
        <v>244892</v>
      </c>
      <c r="F14" s="25">
        <v>236144</v>
      </c>
      <c r="G14" s="25">
        <v>239191</v>
      </c>
      <c r="H14" s="25">
        <v>201904</v>
      </c>
      <c r="I14" s="25">
        <v>198441.93000000002</v>
      </c>
      <c r="J14" s="35">
        <v>197044.7</v>
      </c>
      <c r="K14" s="35">
        <v>174607</v>
      </c>
      <c r="L14" s="35">
        <v>184213</v>
      </c>
      <c r="M14" s="11"/>
      <c r="N14" s="43">
        <f t="shared" ref="N14:N54" si="0">D14/$D$9</f>
        <v>0.70155081017529486</v>
      </c>
      <c r="O14" s="43">
        <f t="shared" ref="O14:O54" si="1">L14/$L$9</f>
        <v>0.72863590157385327</v>
      </c>
    </row>
    <row r="15" spans="1:17" x14ac:dyDescent="0.4">
      <c r="B15" s="263" t="s">
        <v>4</v>
      </c>
      <c r="C15" s="264"/>
      <c r="D15" s="26">
        <v>254839</v>
      </c>
      <c r="E15" s="26">
        <v>254303</v>
      </c>
      <c r="F15" s="26">
        <v>237042</v>
      </c>
      <c r="G15" s="26">
        <v>238221</v>
      </c>
      <c r="H15" s="26">
        <v>237990</v>
      </c>
      <c r="I15" s="26">
        <v>243376.81000000006</v>
      </c>
      <c r="J15" s="36">
        <f>SUM(J16:J56)</f>
        <v>277641</v>
      </c>
      <c r="K15" s="36">
        <f>SUM(K16:K56)</f>
        <v>225769</v>
      </c>
      <c r="L15" s="36">
        <f>SUM(L16:L56)</f>
        <v>220286</v>
      </c>
      <c r="M15" s="12"/>
      <c r="N15" s="43">
        <f t="shared" si="0"/>
        <v>0.75091566456768555</v>
      </c>
      <c r="O15" s="43">
        <f t="shared" si="1"/>
        <v>0.87131900687843877</v>
      </c>
    </row>
    <row r="16" spans="1:17" x14ac:dyDescent="0.4">
      <c r="B16" s="274"/>
      <c r="C16" s="13" t="s">
        <v>5</v>
      </c>
      <c r="D16" s="22">
        <v>0</v>
      </c>
      <c r="E16" s="22">
        <v>0</v>
      </c>
      <c r="F16" s="22">
        <v>0</v>
      </c>
      <c r="G16" s="22">
        <v>0</v>
      </c>
      <c r="H16" s="22">
        <v>0</v>
      </c>
      <c r="I16" s="22">
        <v>0</v>
      </c>
      <c r="J16" s="32">
        <v>0</v>
      </c>
      <c r="K16" s="32">
        <v>0</v>
      </c>
      <c r="L16" s="32">
        <v>0</v>
      </c>
      <c r="M16" s="7"/>
      <c r="N16" s="43">
        <f t="shared" si="0"/>
        <v>0</v>
      </c>
      <c r="O16" s="43">
        <f t="shared" si="1"/>
        <v>0</v>
      </c>
    </row>
    <row r="17" spans="2:17" x14ac:dyDescent="0.4">
      <c r="B17" s="274"/>
      <c r="C17" s="6" t="s">
        <v>6</v>
      </c>
      <c r="D17" s="27">
        <v>62549</v>
      </c>
      <c r="E17" s="27">
        <v>61736</v>
      </c>
      <c r="F17" s="27">
        <v>57161</v>
      </c>
      <c r="G17" s="27">
        <v>58168</v>
      </c>
      <c r="H17" s="27">
        <v>57193</v>
      </c>
      <c r="I17" s="27">
        <v>57437.47</v>
      </c>
      <c r="J17" s="37">
        <v>49487</v>
      </c>
      <c r="K17" s="37">
        <v>46995</v>
      </c>
      <c r="L17" s="37">
        <v>49486</v>
      </c>
      <c r="M17" s="42" t="s">
        <v>7</v>
      </c>
      <c r="N17" s="43">
        <f t="shared" si="0"/>
        <v>0.18430861800212747</v>
      </c>
      <c r="O17" s="43">
        <f t="shared" si="1"/>
        <v>0.19573687104212895</v>
      </c>
      <c r="Q17" s="1" t="s">
        <v>76</v>
      </c>
    </row>
    <row r="18" spans="2:17" x14ac:dyDescent="0.4">
      <c r="B18" s="274"/>
      <c r="C18" s="6" t="s">
        <v>8</v>
      </c>
      <c r="D18" s="27">
        <v>0</v>
      </c>
      <c r="E18" s="27">
        <v>0</v>
      </c>
      <c r="F18" s="27">
        <v>0</v>
      </c>
      <c r="G18" s="27">
        <v>0</v>
      </c>
      <c r="H18" s="27">
        <v>0</v>
      </c>
      <c r="I18" s="27">
        <v>0</v>
      </c>
      <c r="J18" s="37">
        <v>0</v>
      </c>
      <c r="K18" s="37">
        <v>0</v>
      </c>
      <c r="L18" s="37">
        <v>0</v>
      </c>
      <c r="M18" s="7"/>
      <c r="N18" s="43">
        <f t="shared" si="0"/>
        <v>0</v>
      </c>
      <c r="O18" s="43">
        <f t="shared" si="1"/>
        <v>0</v>
      </c>
    </row>
    <row r="19" spans="2:17" x14ac:dyDescent="0.4">
      <c r="B19" s="274"/>
      <c r="C19" s="6" t="s">
        <v>9</v>
      </c>
      <c r="D19" s="27">
        <v>0</v>
      </c>
      <c r="E19" s="27">
        <v>0</v>
      </c>
      <c r="F19" s="27">
        <v>0</v>
      </c>
      <c r="G19" s="27">
        <v>0</v>
      </c>
      <c r="H19" s="27">
        <v>0</v>
      </c>
      <c r="I19" s="27">
        <v>0</v>
      </c>
      <c r="J19" s="37">
        <v>428</v>
      </c>
      <c r="K19" s="37">
        <v>2275</v>
      </c>
      <c r="L19" s="37">
        <v>0</v>
      </c>
      <c r="M19" s="7"/>
      <c r="N19" s="43">
        <f t="shared" si="0"/>
        <v>0</v>
      </c>
      <c r="O19" s="43">
        <f t="shared" si="1"/>
        <v>0</v>
      </c>
    </row>
    <row r="20" spans="2:17" x14ac:dyDescent="0.4">
      <c r="B20" s="274"/>
      <c r="C20" s="6" t="s">
        <v>10</v>
      </c>
      <c r="D20" s="27">
        <v>62926</v>
      </c>
      <c r="E20" s="27">
        <v>60456</v>
      </c>
      <c r="F20" s="27">
        <v>58308</v>
      </c>
      <c r="G20" s="27">
        <v>58520</v>
      </c>
      <c r="H20" s="27">
        <v>57344</v>
      </c>
      <c r="I20" s="27">
        <v>58441.61</v>
      </c>
      <c r="J20" s="37">
        <v>60920</v>
      </c>
      <c r="K20" s="37">
        <v>52753</v>
      </c>
      <c r="L20" s="37">
        <v>57684</v>
      </c>
      <c r="M20" s="42" t="s">
        <v>65</v>
      </c>
      <c r="N20" s="43">
        <f t="shared" si="0"/>
        <v>0.18541949665705085</v>
      </c>
      <c r="O20" s="43">
        <f t="shared" si="1"/>
        <v>0.22816323140270311</v>
      </c>
      <c r="Q20" s="1" t="s">
        <v>76</v>
      </c>
    </row>
    <row r="21" spans="2:17" x14ac:dyDescent="0.4">
      <c r="B21" s="274"/>
      <c r="C21" s="6" t="s">
        <v>11</v>
      </c>
      <c r="D21" s="27">
        <v>14053</v>
      </c>
      <c r="E21" s="27">
        <v>13132</v>
      </c>
      <c r="F21" s="27">
        <v>12609</v>
      </c>
      <c r="G21" s="27">
        <v>12358</v>
      </c>
      <c r="H21" s="27">
        <v>11310</v>
      </c>
      <c r="I21" s="27">
        <v>11948.21</v>
      </c>
      <c r="J21" s="37">
        <v>11686</v>
      </c>
      <c r="K21" s="37">
        <v>11090</v>
      </c>
      <c r="L21" s="37">
        <v>11910</v>
      </c>
      <c r="M21" s="7"/>
      <c r="N21" s="43">
        <f t="shared" si="0"/>
        <v>4.1408959516281589E-2</v>
      </c>
      <c r="O21" s="43">
        <f t="shared" si="1"/>
        <v>4.7108801158140805E-2</v>
      </c>
      <c r="Q21" s="1" t="s">
        <v>76</v>
      </c>
    </row>
    <row r="22" spans="2:17" x14ac:dyDescent="0.4">
      <c r="B22" s="274"/>
      <c r="C22" s="6" t="s">
        <v>12</v>
      </c>
      <c r="D22" s="27">
        <v>849</v>
      </c>
      <c r="E22" s="27">
        <v>2098</v>
      </c>
      <c r="F22" s="27">
        <v>711</v>
      </c>
      <c r="G22" s="27">
        <v>684</v>
      </c>
      <c r="H22" s="27">
        <v>792</v>
      </c>
      <c r="I22" s="27">
        <v>301.45999999999998</v>
      </c>
      <c r="J22" s="37">
        <v>193</v>
      </c>
      <c r="K22" s="37">
        <v>211</v>
      </c>
      <c r="L22" s="37">
        <v>178</v>
      </c>
      <c r="M22" s="7"/>
      <c r="N22" s="43">
        <f t="shared" si="0"/>
        <v>2.5016869443765083E-3</v>
      </c>
      <c r="O22" s="43">
        <f t="shared" si="1"/>
        <v>7.0406100807296923E-4</v>
      </c>
      <c r="Q22" s="1" t="s">
        <v>76</v>
      </c>
    </row>
    <row r="23" spans="2:17" x14ac:dyDescent="0.4">
      <c r="B23" s="274"/>
      <c r="C23" s="6" t="s">
        <v>13</v>
      </c>
      <c r="D23" s="27">
        <v>191</v>
      </c>
      <c r="E23" s="27">
        <v>129</v>
      </c>
      <c r="F23" s="27">
        <v>98</v>
      </c>
      <c r="G23" s="27">
        <v>132</v>
      </c>
      <c r="H23" s="27">
        <v>114</v>
      </c>
      <c r="I23" s="27">
        <v>88.92</v>
      </c>
      <c r="J23" s="37">
        <v>100</v>
      </c>
      <c r="K23" s="37">
        <v>84</v>
      </c>
      <c r="L23" s="37">
        <v>36</v>
      </c>
      <c r="M23" s="7"/>
      <c r="N23" s="43">
        <f t="shared" si="0"/>
        <v>5.6280589679141705E-4</v>
      </c>
      <c r="O23" s="43">
        <f t="shared" si="1"/>
        <v>1.4239436118329714E-4</v>
      </c>
      <c r="P23" s="1" t="s">
        <v>76</v>
      </c>
    </row>
    <row r="24" spans="2:17" x14ac:dyDescent="0.4">
      <c r="B24" s="274"/>
      <c r="C24" s="6" t="s">
        <v>14</v>
      </c>
      <c r="D24" s="27">
        <v>798</v>
      </c>
      <c r="E24" s="27">
        <v>1670</v>
      </c>
      <c r="F24" s="27">
        <v>286</v>
      </c>
      <c r="G24" s="27">
        <v>292</v>
      </c>
      <c r="H24" s="27">
        <v>229</v>
      </c>
      <c r="I24" s="27">
        <v>397.56</v>
      </c>
      <c r="J24" s="37">
        <v>619</v>
      </c>
      <c r="K24" s="37">
        <v>469</v>
      </c>
      <c r="L24" s="37">
        <v>591</v>
      </c>
      <c r="M24" s="7"/>
      <c r="N24" s="43">
        <f t="shared" si="0"/>
        <v>2.3514089300500042E-3</v>
      </c>
      <c r="O24" s="43">
        <f t="shared" si="1"/>
        <v>2.3376407627591282E-3</v>
      </c>
      <c r="P24" s="1" t="s">
        <v>76</v>
      </c>
    </row>
    <row r="25" spans="2:17" x14ac:dyDescent="0.4">
      <c r="B25" s="274"/>
      <c r="C25" s="6" t="s">
        <v>15</v>
      </c>
      <c r="D25" s="27">
        <v>583</v>
      </c>
      <c r="E25" s="27">
        <v>487</v>
      </c>
      <c r="F25" s="27">
        <v>310</v>
      </c>
      <c r="G25" s="27">
        <v>199</v>
      </c>
      <c r="H25" s="27">
        <v>117</v>
      </c>
      <c r="I25" s="27">
        <v>167.53</v>
      </c>
      <c r="J25" s="37">
        <v>169</v>
      </c>
      <c r="K25" s="37">
        <v>24</v>
      </c>
      <c r="L25" s="37">
        <v>25</v>
      </c>
      <c r="M25" s="7"/>
      <c r="N25" s="43">
        <f t="shared" si="0"/>
        <v>1.7178839676931735E-3</v>
      </c>
      <c r="O25" s="43">
        <f t="shared" si="1"/>
        <v>9.8884973043956347E-5</v>
      </c>
      <c r="P25" s="1" t="s">
        <v>76</v>
      </c>
    </row>
    <row r="26" spans="2:17" x14ac:dyDescent="0.4">
      <c r="B26" s="274"/>
      <c r="C26" s="6" t="s">
        <v>16</v>
      </c>
      <c r="D26" s="27">
        <v>0</v>
      </c>
      <c r="E26" s="27">
        <v>0</v>
      </c>
      <c r="F26" s="27">
        <v>0</v>
      </c>
      <c r="G26" s="27">
        <v>0</v>
      </c>
      <c r="H26" s="27">
        <v>0</v>
      </c>
      <c r="I26" s="27">
        <v>0</v>
      </c>
      <c r="J26" s="37">
        <v>0</v>
      </c>
      <c r="K26" s="37">
        <v>0</v>
      </c>
      <c r="L26" s="37">
        <v>0</v>
      </c>
      <c r="M26" s="7"/>
      <c r="N26" s="43">
        <f t="shared" si="0"/>
        <v>0</v>
      </c>
      <c r="O26" s="43">
        <f t="shared" si="1"/>
        <v>0</v>
      </c>
    </row>
    <row r="27" spans="2:17" x14ac:dyDescent="0.4">
      <c r="B27" s="274"/>
      <c r="C27" s="6" t="s">
        <v>17</v>
      </c>
      <c r="D27" s="27">
        <v>13</v>
      </c>
      <c r="E27" s="27">
        <v>3</v>
      </c>
      <c r="F27" s="27">
        <v>1</v>
      </c>
      <c r="G27" s="27">
        <v>0</v>
      </c>
      <c r="H27" s="27">
        <v>0</v>
      </c>
      <c r="I27" s="27">
        <v>37.72</v>
      </c>
      <c r="J27" s="37">
        <v>53</v>
      </c>
      <c r="K27" s="37">
        <v>1</v>
      </c>
      <c r="L27" s="37">
        <v>98</v>
      </c>
      <c r="M27" s="7"/>
      <c r="N27" s="43">
        <f t="shared" si="0"/>
        <v>3.8306160514599065E-5</v>
      </c>
      <c r="O27" s="43">
        <f t="shared" si="1"/>
        <v>3.876290943323089E-4</v>
      </c>
      <c r="P27" s="1" t="s">
        <v>76</v>
      </c>
    </row>
    <row r="28" spans="2:17" x14ac:dyDescent="0.4">
      <c r="B28" s="274"/>
      <c r="C28" s="6" t="s">
        <v>18</v>
      </c>
      <c r="D28" s="27">
        <v>1911</v>
      </c>
      <c r="E28" s="27">
        <v>2041</v>
      </c>
      <c r="F28" s="27">
        <v>1868</v>
      </c>
      <c r="G28" s="27">
        <v>1805</v>
      </c>
      <c r="H28" s="27">
        <v>1814</v>
      </c>
      <c r="I28" s="27">
        <v>1822.05</v>
      </c>
      <c r="J28" s="37">
        <v>1802</v>
      </c>
      <c r="K28" s="37">
        <v>1665</v>
      </c>
      <c r="L28" s="37">
        <v>1504</v>
      </c>
      <c r="M28" s="7"/>
      <c r="N28" s="43">
        <f t="shared" si="0"/>
        <v>5.6310055956460625E-3</v>
      </c>
      <c r="O28" s="43">
        <f t="shared" si="1"/>
        <v>5.9489199783244141E-3</v>
      </c>
      <c r="P28" s="1" t="s">
        <v>76</v>
      </c>
    </row>
    <row r="29" spans="2:17" x14ac:dyDescent="0.4">
      <c r="B29" s="274"/>
      <c r="C29" s="6" t="s">
        <v>19</v>
      </c>
      <c r="D29" s="27">
        <v>8037</v>
      </c>
      <c r="E29" s="27">
        <v>8287</v>
      </c>
      <c r="F29" s="27">
        <v>7459</v>
      </c>
      <c r="G29" s="27">
        <v>8397</v>
      </c>
      <c r="H29" s="27">
        <v>6886</v>
      </c>
      <c r="I29" s="27">
        <v>6555.99</v>
      </c>
      <c r="J29" s="37">
        <v>7164</v>
      </c>
      <c r="K29" s="37">
        <v>5391</v>
      </c>
      <c r="L29" s="37">
        <v>6088</v>
      </c>
      <c r="M29" s="7"/>
      <c r="N29" s="43">
        <f t="shared" si="0"/>
        <v>2.3682047081217902E-2</v>
      </c>
      <c r="O29" s="43">
        <f t="shared" si="1"/>
        <v>2.4080468635664251E-2</v>
      </c>
      <c r="P29" s="1" t="s">
        <v>76</v>
      </c>
    </row>
    <row r="30" spans="2:17" x14ac:dyDescent="0.4">
      <c r="B30" s="274"/>
      <c r="C30" s="6" t="s">
        <v>20</v>
      </c>
      <c r="D30" s="27">
        <v>209</v>
      </c>
      <c r="E30" s="27">
        <v>314</v>
      </c>
      <c r="F30" s="27">
        <v>195</v>
      </c>
      <c r="G30" s="27">
        <v>141</v>
      </c>
      <c r="H30" s="27">
        <v>89</v>
      </c>
      <c r="I30" s="27">
        <v>246.73</v>
      </c>
      <c r="J30" s="37">
        <v>188</v>
      </c>
      <c r="K30" s="37">
        <v>123</v>
      </c>
      <c r="L30" s="37">
        <v>103</v>
      </c>
      <c r="M30" s="7"/>
      <c r="N30" s="43">
        <f t="shared" si="0"/>
        <v>6.1584519596547731E-4</v>
      </c>
      <c r="O30" s="43">
        <f t="shared" si="1"/>
        <v>4.0740608894110017E-4</v>
      </c>
      <c r="P30" s="1" t="s">
        <v>76</v>
      </c>
    </row>
    <row r="31" spans="2:17" x14ac:dyDescent="0.4">
      <c r="B31" s="274"/>
      <c r="C31" s="6" t="s">
        <v>21</v>
      </c>
      <c r="D31" s="27">
        <v>2513</v>
      </c>
      <c r="E31" s="27">
        <v>1988</v>
      </c>
      <c r="F31" s="27">
        <v>1942</v>
      </c>
      <c r="G31" s="27">
        <v>2081</v>
      </c>
      <c r="H31" s="27">
        <v>1969</v>
      </c>
      <c r="I31" s="27">
        <v>1053.93</v>
      </c>
      <c r="J31" s="37">
        <v>3556</v>
      </c>
      <c r="K31" s="37">
        <v>1429</v>
      </c>
      <c r="L31" s="37">
        <v>1816</v>
      </c>
      <c r="M31" s="7"/>
      <c r="N31" s="43">
        <f t="shared" si="0"/>
        <v>7.4048754902451891E-3</v>
      </c>
      <c r="O31" s="43">
        <f t="shared" si="1"/>
        <v>7.1830044419129895E-3</v>
      </c>
      <c r="P31" s="1" t="s">
        <v>76</v>
      </c>
    </row>
    <row r="32" spans="2:17" x14ac:dyDescent="0.4">
      <c r="B32" s="274"/>
      <c r="C32" s="6" t="s">
        <v>22</v>
      </c>
      <c r="D32" s="27">
        <v>54876</v>
      </c>
      <c r="E32" s="27">
        <v>55318</v>
      </c>
      <c r="F32" s="27">
        <v>52372</v>
      </c>
      <c r="G32" s="27">
        <v>49408</v>
      </c>
      <c r="H32" s="27">
        <v>60012</v>
      </c>
      <c r="I32" s="27">
        <v>61805.38</v>
      </c>
      <c r="J32" s="37">
        <v>59260</v>
      </c>
      <c r="K32" s="37">
        <v>47313</v>
      </c>
      <c r="L32" s="37">
        <v>48236</v>
      </c>
      <c r="M32" s="7"/>
      <c r="N32" s="43">
        <f t="shared" si="0"/>
        <v>0.16169914341531835</v>
      </c>
      <c r="O32" s="43">
        <f t="shared" si="1"/>
        <v>0.19079262238993114</v>
      </c>
      <c r="Q32" s="1" t="s">
        <v>76</v>
      </c>
    </row>
    <row r="33" spans="2:17" x14ac:dyDescent="0.4">
      <c r="B33" s="274"/>
      <c r="C33" s="6" t="s">
        <v>23</v>
      </c>
      <c r="D33" s="27">
        <v>656</v>
      </c>
      <c r="E33" s="27">
        <v>612</v>
      </c>
      <c r="F33" s="27">
        <v>640</v>
      </c>
      <c r="G33" s="27">
        <v>622</v>
      </c>
      <c r="H33" s="27">
        <v>611</v>
      </c>
      <c r="I33" s="27">
        <v>649.1</v>
      </c>
      <c r="J33" s="37">
        <v>580</v>
      </c>
      <c r="K33" s="37">
        <v>291</v>
      </c>
      <c r="L33" s="37">
        <v>199</v>
      </c>
      <c r="M33" s="7"/>
      <c r="N33" s="43">
        <f t="shared" si="0"/>
        <v>1.9329877921213069E-3</v>
      </c>
      <c r="O33" s="43">
        <f t="shared" si="1"/>
        <v>7.8712438542989248E-4</v>
      </c>
      <c r="Q33" s="1" t="s">
        <v>76</v>
      </c>
    </row>
    <row r="34" spans="2:17" x14ac:dyDescent="0.4">
      <c r="B34" s="274"/>
      <c r="C34" s="6" t="s">
        <v>24</v>
      </c>
      <c r="D34" s="27">
        <v>149</v>
      </c>
      <c r="E34" s="27">
        <v>314</v>
      </c>
      <c r="F34" s="27">
        <v>397</v>
      </c>
      <c r="G34" s="27">
        <v>305</v>
      </c>
      <c r="H34" s="27">
        <v>314</v>
      </c>
      <c r="I34" s="27">
        <v>355.07</v>
      </c>
      <c r="J34" s="37">
        <v>338</v>
      </c>
      <c r="K34" s="37">
        <v>134</v>
      </c>
      <c r="L34" s="37">
        <v>279</v>
      </c>
      <c r="M34" s="7"/>
      <c r="N34" s="43">
        <f t="shared" si="0"/>
        <v>4.3904753205194317E-4</v>
      </c>
      <c r="O34" s="43">
        <f t="shared" si="1"/>
        <v>1.1035562991705528E-3</v>
      </c>
      <c r="Q34" s="1" t="s">
        <v>76</v>
      </c>
    </row>
    <row r="35" spans="2:17" x14ac:dyDescent="0.4">
      <c r="B35" s="274"/>
      <c r="C35" s="6" t="s">
        <v>25</v>
      </c>
      <c r="D35" s="27">
        <v>13553</v>
      </c>
      <c r="E35" s="27">
        <v>16159</v>
      </c>
      <c r="F35" s="27">
        <v>14756</v>
      </c>
      <c r="G35" s="27">
        <v>15614</v>
      </c>
      <c r="H35" s="27">
        <v>11930</v>
      </c>
      <c r="I35" s="27">
        <v>12606.29</v>
      </c>
      <c r="J35" s="37">
        <v>17092</v>
      </c>
      <c r="K35" s="37">
        <v>16557</v>
      </c>
      <c r="L35" s="37">
        <v>16366</v>
      </c>
      <c r="M35" s="7"/>
      <c r="N35" s="43">
        <f t="shared" si="0"/>
        <v>3.9935645650335472E-2</v>
      </c>
      <c r="O35" s="43">
        <f t="shared" si="1"/>
        <v>6.4734058753495582E-2</v>
      </c>
      <c r="P35" s="1" t="s">
        <v>76</v>
      </c>
    </row>
    <row r="36" spans="2:17" x14ac:dyDescent="0.4">
      <c r="B36" s="274"/>
      <c r="C36" s="6" t="s">
        <v>26</v>
      </c>
      <c r="D36" s="27">
        <v>2499</v>
      </c>
      <c r="E36" s="27">
        <v>2898</v>
      </c>
      <c r="F36" s="27">
        <v>2479</v>
      </c>
      <c r="G36" s="27">
        <v>2531</v>
      </c>
      <c r="H36" s="27">
        <v>2552</v>
      </c>
      <c r="I36" s="27">
        <v>2601.48</v>
      </c>
      <c r="J36" s="37">
        <v>2138</v>
      </c>
      <c r="K36" s="37">
        <v>2136</v>
      </c>
      <c r="L36" s="37">
        <v>1589</v>
      </c>
      <c r="M36" s="7"/>
      <c r="N36" s="43">
        <f t="shared" si="0"/>
        <v>7.3636227019986972E-3</v>
      </c>
      <c r="O36" s="43">
        <f t="shared" si="1"/>
        <v>6.2851288866738655E-3</v>
      </c>
      <c r="Q36" s="1" t="s">
        <v>76</v>
      </c>
    </row>
    <row r="37" spans="2:17" x14ac:dyDescent="0.4">
      <c r="B37" s="274"/>
      <c r="C37" s="6" t="s">
        <v>27</v>
      </c>
      <c r="D37" s="27">
        <v>0</v>
      </c>
      <c r="E37" s="27">
        <v>0</v>
      </c>
      <c r="F37" s="27">
        <v>0</v>
      </c>
      <c r="G37" s="27">
        <v>0</v>
      </c>
      <c r="H37" s="27">
        <v>0</v>
      </c>
      <c r="I37" s="27">
        <v>0</v>
      </c>
      <c r="J37" s="37">
        <v>16259</v>
      </c>
      <c r="K37" s="37">
        <v>653</v>
      </c>
      <c r="L37" s="37">
        <v>513</v>
      </c>
      <c r="M37" s="7"/>
      <c r="N37" s="43">
        <f t="shared" si="0"/>
        <v>0</v>
      </c>
      <c r="O37" s="43">
        <f t="shared" si="1"/>
        <v>2.0291196468619844E-3</v>
      </c>
      <c r="Q37" s="1" t="s">
        <v>76</v>
      </c>
    </row>
    <row r="38" spans="2:17" x14ac:dyDescent="0.4">
      <c r="B38" s="274"/>
      <c r="C38" s="6" t="s">
        <v>28</v>
      </c>
      <c r="D38" s="27">
        <v>240</v>
      </c>
      <c r="E38" s="27">
        <v>240</v>
      </c>
      <c r="F38" s="27">
        <v>240</v>
      </c>
      <c r="G38" s="27">
        <v>240</v>
      </c>
      <c r="H38" s="27">
        <v>240</v>
      </c>
      <c r="I38" s="27">
        <v>350</v>
      </c>
      <c r="J38" s="37">
        <v>650</v>
      </c>
      <c r="K38" s="37">
        <v>466</v>
      </c>
      <c r="L38" s="37">
        <v>600</v>
      </c>
      <c r="M38" s="7"/>
      <c r="N38" s="43">
        <f t="shared" si="0"/>
        <v>7.0719065565413657E-4</v>
      </c>
      <c r="O38" s="43">
        <f t="shared" si="1"/>
        <v>2.3732393530549525E-3</v>
      </c>
      <c r="Q38" s="1" t="s">
        <v>76</v>
      </c>
    </row>
    <row r="39" spans="2:17" x14ac:dyDescent="0.4">
      <c r="B39" s="274"/>
      <c r="C39" s="6" t="s">
        <v>29</v>
      </c>
      <c r="D39" s="27">
        <v>0</v>
      </c>
      <c r="E39" s="27">
        <v>0</v>
      </c>
      <c r="F39" s="27">
        <v>0</v>
      </c>
      <c r="G39" s="27">
        <v>0</v>
      </c>
      <c r="H39" s="27">
        <v>0</v>
      </c>
      <c r="I39" s="27">
        <v>0</v>
      </c>
      <c r="J39" s="37">
        <v>0</v>
      </c>
      <c r="K39" s="37">
        <v>0</v>
      </c>
      <c r="L39" s="37">
        <v>0</v>
      </c>
      <c r="M39" s="7"/>
      <c r="N39" s="43">
        <f t="shared" si="0"/>
        <v>0</v>
      </c>
      <c r="O39" s="43">
        <f t="shared" si="1"/>
        <v>0</v>
      </c>
      <c r="Q39" s="1" t="s">
        <v>76</v>
      </c>
    </row>
    <row r="40" spans="2:17" x14ac:dyDescent="0.4">
      <c r="B40" s="274"/>
      <c r="C40" s="6" t="s">
        <v>30</v>
      </c>
      <c r="D40" s="27">
        <v>624</v>
      </c>
      <c r="E40" s="27">
        <v>672</v>
      </c>
      <c r="F40" s="27">
        <v>666</v>
      </c>
      <c r="G40" s="27">
        <v>537</v>
      </c>
      <c r="H40" s="27">
        <v>436</v>
      </c>
      <c r="I40" s="27">
        <v>626.11</v>
      </c>
      <c r="J40" s="37">
        <v>516</v>
      </c>
      <c r="K40" s="37">
        <v>524</v>
      </c>
      <c r="L40" s="37">
        <v>361</v>
      </c>
      <c r="M40" s="7"/>
      <c r="N40" s="43">
        <f t="shared" si="0"/>
        <v>1.8386957047007552E-3</v>
      </c>
      <c r="O40" s="43">
        <f t="shared" si="1"/>
        <v>1.4278990107547296E-3</v>
      </c>
      <c r="Q40" s="1" t="s">
        <v>76</v>
      </c>
    </row>
    <row r="41" spans="2:17" x14ac:dyDescent="0.4">
      <c r="B41" s="274"/>
      <c r="C41" s="6" t="s">
        <v>31</v>
      </c>
      <c r="D41" s="27">
        <v>1747</v>
      </c>
      <c r="E41" s="27">
        <v>1740</v>
      </c>
      <c r="F41" s="27">
        <v>1625</v>
      </c>
      <c r="G41" s="27">
        <v>1675</v>
      </c>
      <c r="H41" s="27">
        <v>1605</v>
      </c>
      <c r="I41" s="27">
        <v>1544.22</v>
      </c>
      <c r="J41" s="37">
        <v>1382</v>
      </c>
      <c r="K41" s="37">
        <v>1202</v>
      </c>
      <c r="L41" s="37">
        <v>1226</v>
      </c>
      <c r="M41" s="7"/>
      <c r="N41" s="43">
        <f t="shared" si="0"/>
        <v>5.1477586476157359E-3</v>
      </c>
      <c r="O41" s="43">
        <f t="shared" si="1"/>
        <v>4.8493190780756193E-3</v>
      </c>
      <c r="Q41" s="1" t="s">
        <v>76</v>
      </c>
    </row>
    <row r="42" spans="2:17" x14ac:dyDescent="0.4">
      <c r="B42" s="274"/>
      <c r="C42" s="6" t="s">
        <v>32</v>
      </c>
      <c r="D42" s="27">
        <v>0</v>
      </c>
      <c r="E42" s="27">
        <v>0</v>
      </c>
      <c r="F42" s="27">
        <v>0</v>
      </c>
      <c r="G42" s="27">
        <v>0</v>
      </c>
      <c r="H42" s="27">
        <v>0</v>
      </c>
      <c r="I42" s="27">
        <v>0</v>
      </c>
      <c r="J42" s="37">
        <v>0</v>
      </c>
      <c r="K42" s="37">
        <v>0</v>
      </c>
      <c r="L42" s="37">
        <v>0</v>
      </c>
      <c r="M42" s="7"/>
      <c r="N42" s="43">
        <f t="shared" si="0"/>
        <v>0</v>
      </c>
      <c r="O42" s="43">
        <f t="shared" si="1"/>
        <v>0</v>
      </c>
      <c r="Q42" s="1" t="s">
        <v>76</v>
      </c>
    </row>
    <row r="43" spans="2:17" x14ac:dyDescent="0.4">
      <c r="B43" s="274"/>
      <c r="C43" s="6" t="s">
        <v>33</v>
      </c>
      <c r="D43" s="27">
        <v>0</v>
      </c>
      <c r="E43" s="27">
        <v>0</v>
      </c>
      <c r="F43" s="27">
        <v>0</v>
      </c>
      <c r="G43" s="27">
        <v>0</v>
      </c>
      <c r="H43" s="27">
        <v>0</v>
      </c>
      <c r="I43" s="27">
        <v>16.89</v>
      </c>
      <c r="J43" s="37">
        <v>0</v>
      </c>
      <c r="K43" s="37">
        <v>0</v>
      </c>
      <c r="L43" s="37">
        <v>0</v>
      </c>
      <c r="M43" s="7"/>
      <c r="N43" s="43">
        <f t="shared" si="0"/>
        <v>0</v>
      </c>
      <c r="O43" s="43">
        <f t="shared" si="1"/>
        <v>0</v>
      </c>
      <c r="Q43" s="1" t="s">
        <v>76</v>
      </c>
    </row>
    <row r="44" spans="2:17" x14ac:dyDescent="0.4">
      <c r="B44" s="274"/>
      <c r="C44" s="6" t="s">
        <v>34</v>
      </c>
      <c r="D44" s="27">
        <v>4998</v>
      </c>
      <c r="E44" s="27">
        <v>5028</v>
      </c>
      <c r="F44" s="27">
        <v>4783</v>
      </c>
      <c r="G44" s="27">
        <v>5224</v>
      </c>
      <c r="H44" s="27">
        <v>4972</v>
      </c>
      <c r="I44" s="27">
        <v>5144.17</v>
      </c>
      <c r="J44" s="37">
        <v>5547</v>
      </c>
      <c r="K44" s="37">
        <v>5125</v>
      </c>
      <c r="L44" s="37">
        <v>5471</v>
      </c>
      <c r="M44" s="7"/>
      <c r="N44" s="43">
        <f t="shared" si="0"/>
        <v>1.4727245403997394E-2</v>
      </c>
      <c r="O44" s="43">
        <f t="shared" si="1"/>
        <v>2.1639987500939407E-2</v>
      </c>
      <c r="P44" s="1" t="s">
        <v>76</v>
      </c>
    </row>
    <row r="45" spans="2:17" x14ac:dyDescent="0.4">
      <c r="B45" s="274"/>
      <c r="C45" s="6" t="s">
        <v>35</v>
      </c>
      <c r="D45" s="27">
        <v>1019</v>
      </c>
      <c r="E45" s="27">
        <v>1016</v>
      </c>
      <c r="F45" s="27">
        <v>1121</v>
      </c>
      <c r="G45" s="27">
        <v>1375</v>
      </c>
      <c r="H45" s="27">
        <v>1878</v>
      </c>
      <c r="I45" s="27">
        <v>1855.72</v>
      </c>
      <c r="J45" s="37">
        <v>1709</v>
      </c>
      <c r="K45" s="37">
        <v>1618</v>
      </c>
      <c r="L45" s="37">
        <v>1569</v>
      </c>
      <c r="M45" s="7"/>
      <c r="N45" s="43">
        <f t="shared" si="0"/>
        <v>3.0026136587981882E-3</v>
      </c>
      <c r="O45" s="43">
        <f t="shared" si="1"/>
        <v>6.2060209082387E-3</v>
      </c>
      <c r="Q45" s="1" t="s">
        <v>76</v>
      </c>
    </row>
    <row r="46" spans="2:17" x14ac:dyDescent="0.4">
      <c r="B46" s="274"/>
      <c r="C46" s="6" t="s">
        <v>36</v>
      </c>
      <c r="D46" s="27">
        <v>0</v>
      </c>
      <c r="E46" s="27">
        <v>0</v>
      </c>
      <c r="F46" s="27">
        <v>0</v>
      </c>
      <c r="G46" s="27">
        <v>0</v>
      </c>
      <c r="H46" s="27">
        <v>0</v>
      </c>
      <c r="I46" s="27">
        <v>0</v>
      </c>
      <c r="J46" s="37">
        <v>0</v>
      </c>
      <c r="K46" s="37">
        <v>0</v>
      </c>
      <c r="L46" s="37">
        <v>0</v>
      </c>
      <c r="M46" s="7"/>
      <c r="N46" s="43">
        <f t="shared" si="0"/>
        <v>0</v>
      </c>
      <c r="O46" s="43">
        <f t="shared" si="1"/>
        <v>0</v>
      </c>
      <c r="Q46" s="1" t="s">
        <v>76</v>
      </c>
    </row>
    <row r="47" spans="2:17" x14ac:dyDescent="0.4">
      <c r="B47" s="274"/>
      <c r="C47" s="6" t="s">
        <v>37</v>
      </c>
      <c r="D47" s="27">
        <v>2164</v>
      </c>
      <c r="E47" s="27">
        <v>1120</v>
      </c>
      <c r="F47" s="27">
        <v>1722</v>
      </c>
      <c r="G47" s="27">
        <v>2285</v>
      </c>
      <c r="H47" s="27">
        <v>1240</v>
      </c>
      <c r="I47" s="27">
        <v>1445.53</v>
      </c>
      <c r="J47" s="37">
        <v>813</v>
      </c>
      <c r="K47" s="37">
        <v>1506</v>
      </c>
      <c r="L47" s="37">
        <v>1281</v>
      </c>
      <c r="M47" s="7"/>
      <c r="N47" s="43">
        <f t="shared" si="0"/>
        <v>6.3765024118147984E-3</v>
      </c>
      <c r="O47" s="43">
        <f t="shared" si="1"/>
        <v>5.0668660187723237E-3</v>
      </c>
      <c r="Q47" s="1" t="s">
        <v>76</v>
      </c>
    </row>
    <row r="48" spans="2:17" x14ac:dyDescent="0.4">
      <c r="B48" s="274"/>
      <c r="C48" s="6" t="s">
        <v>38</v>
      </c>
      <c r="D48" s="27">
        <v>1537</v>
      </c>
      <c r="E48" s="27">
        <v>1350</v>
      </c>
      <c r="F48" s="27">
        <v>1035</v>
      </c>
      <c r="G48" s="27">
        <v>894</v>
      </c>
      <c r="H48" s="27">
        <v>824</v>
      </c>
      <c r="I48" s="27">
        <v>1029.45</v>
      </c>
      <c r="J48" s="37">
        <v>787</v>
      </c>
      <c r="K48" s="37">
        <v>326</v>
      </c>
      <c r="L48" s="37">
        <v>446</v>
      </c>
      <c r="M48" s="7"/>
      <c r="N48" s="43">
        <f t="shared" si="0"/>
        <v>4.5289668239183664E-3</v>
      </c>
      <c r="O48" s="43">
        <f t="shared" si="1"/>
        <v>1.7641079191041812E-3</v>
      </c>
      <c r="P48" s="1" t="s">
        <v>76</v>
      </c>
    </row>
    <row r="49" spans="2:17" x14ac:dyDescent="0.4">
      <c r="B49" s="274"/>
      <c r="C49" s="6" t="s">
        <v>39</v>
      </c>
      <c r="D49" s="27">
        <v>0</v>
      </c>
      <c r="E49" s="27">
        <v>0</v>
      </c>
      <c r="F49" s="27">
        <v>0</v>
      </c>
      <c r="G49" s="27">
        <v>0</v>
      </c>
      <c r="H49" s="27">
        <v>0</v>
      </c>
      <c r="I49" s="27">
        <v>0</v>
      </c>
      <c r="J49" s="37">
        <v>0</v>
      </c>
      <c r="K49" s="37">
        <v>0</v>
      </c>
      <c r="L49" s="37">
        <v>0</v>
      </c>
      <c r="M49" s="14"/>
      <c r="N49" s="43">
        <f t="shared" si="0"/>
        <v>0</v>
      </c>
      <c r="O49" s="43">
        <f t="shared" si="1"/>
        <v>0</v>
      </c>
      <c r="Q49" s="1" t="s">
        <v>76</v>
      </c>
    </row>
    <row r="50" spans="2:17" x14ac:dyDescent="0.4">
      <c r="B50" s="274"/>
      <c r="C50" s="6" t="s">
        <v>40</v>
      </c>
      <c r="D50" s="27">
        <v>14610</v>
      </c>
      <c r="E50" s="27">
        <v>14208</v>
      </c>
      <c r="F50" s="27">
        <v>13129</v>
      </c>
      <c r="G50" s="27">
        <v>13587</v>
      </c>
      <c r="H50" s="27">
        <v>12408</v>
      </c>
      <c r="I50" s="27">
        <v>13594.93</v>
      </c>
      <c r="J50" s="37">
        <v>12655</v>
      </c>
      <c r="K50" s="37">
        <v>10435</v>
      </c>
      <c r="L50" s="37">
        <v>11207</v>
      </c>
      <c r="M50" s="42" t="s">
        <v>41</v>
      </c>
      <c r="N50" s="43">
        <f t="shared" si="0"/>
        <v>4.3050231162945568E-2</v>
      </c>
      <c r="O50" s="43">
        <f t="shared" si="1"/>
        <v>4.4328155716144749E-2</v>
      </c>
      <c r="P50" s="1" t="s">
        <v>76</v>
      </c>
    </row>
    <row r="51" spans="2:17" x14ac:dyDescent="0.4">
      <c r="B51" s="274"/>
      <c r="C51" s="6" t="s">
        <v>42</v>
      </c>
      <c r="D51" s="22">
        <v>0</v>
      </c>
      <c r="E51" s="22">
        <v>43</v>
      </c>
      <c r="F51" s="22">
        <v>197</v>
      </c>
      <c r="G51" s="22">
        <v>500</v>
      </c>
      <c r="H51" s="22">
        <v>215</v>
      </c>
      <c r="I51" s="22">
        <v>191</v>
      </c>
      <c r="J51" s="32">
        <v>541</v>
      </c>
      <c r="K51" s="32">
        <v>0</v>
      </c>
      <c r="L51" s="32">
        <v>547</v>
      </c>
      <c r="M51" s="14"/>
      <c r="N51" s="43">
        <f t="shared" si="0"/>
        <v>0</v>
      </c>
      <c r="O51" s="43">
        <f t="shared" si="1"/>
        <v>2.1636032102017649E-3</v>
      </c>
      <c r="Q51" s="1" t="s">
        <v>76</v>
      </c>
    </row>
    <row r="52" spans="2:17" x14ac:dyDescent="0.4">
      <c r="B52" s="274"/>
      <c r="C52" s="15" t="s">
        <v>43</v>
      </c>
      <c r="D52" s="28">
        <v>207</v>
      </c>
      <c r="E52" s="28">
        <v>219</v>
      </c>
      <c r="F52" s="28">
        <v>176</v>
      </c>
      <c r="G52" s="28">
        <v>191</v>
      </c>
      <c r="H52" s="28">
        <v>182</v>
      </c>
      <c r="I52" s="28">
        <v>211.12</v>
      </c>
      <c r="J52" s="38">
        <v>291</v>
      </c>
      <c r="K52" s="38">
        <v>47</v>
      </c>
      <c r="L52" s="38">
        <v>48</v>
      </c>
      <c r="M52" s="16"/>
      <c r="N52" s="43">
        <f t="shared" si="0"/>
        <v>6.0995194050169287E-4</v>
      </c>
      <c r="O52" s="43">
        <f t="shared" si="1"/>
        <v>1.8985914824439618E-4</v>
      </c>
      <c r="Q52" s="1" t="s">
        <v>76</v>
      </c>
    </row>
    <row r="53" spans="2:17" x14ac:dyDescent="0.4">
      <c r="B53" s="274"/>
      <c r="C53" s="15" t="s">
        <v>44</v>
      </c>
      <c r="D53" s="28">
        <v>1328</v>
      </c>
      <c r="E53" s="28">
        <v>1025</v>
      </c>
      <c r="F53" s="28">
        <v>756</v>
      </c>
      <c r="G53" s="28">
        <v>456</v>
      </c>
      <c r="H53" s="28">
        <v>714</v>
      </c>
      <c r="I53" s="28">
        <v>853.55</v>
      </c>
      <c r="J53" s="38">
        <v>718</v>
      </c>
      <c r="K53" s="38">
        <v>264</v>
      </c>
      <c r="L53" s="38">
        <v>229</v>
      </c>
      <c r="M53" s="16"/>
      <c r="N53" s="43">
        <f t="shared" si="0"/>
        <v>3.9131216279528896E-3</v>
      </c>
      <c r="O53" s="43">
        <f t="shared" si="1"/>
        <v>9.0578635308264017E-4</v>
      </c>
      <c r="P53" s="1" t="s">
        <v>76</v>
      </c>
    </row>
    <row r="54" spans="2:17" x14ac:dyDescent="0.4">
      <c r="B54" s="274"/>
      <c r="C54" s="29" t="s">
        <v>63</v>
      </c>
      <c r="D54" s="28"/>
      <c r="E54" s="28"/>
      <c r="F54" s="28"/>
      <c r="G54" s="28"/>
      <c r="H54" s="28"/>
      <c r="I54" s="28"/>
      <c r="J54" s="38">
        <v>20000</v>
      </c>
      <c r="K54" s="38">
        <v>14662</v>
      </c>
      <c r="L54" s="38">
        <v>600</v>
      </c>
      <c r="M54" s="16" t="s">
        <v>64</v>
      </c>
      <c r="N54" s="43">
        <f t="shared" si="0"/>
        <v>0</v>
      </c>
      <c r="O54" s="43">
        <f t="shared" si="1"/>
        <v>2.3732393530549525E-3</v>
      </c>
      <c r="P54" s="1" t="s">
        <v>76</v>
      </c>
    </row>
    <row r="55" spans="2:17" x14ac:dyDescent="0.4">
      <c r="B55" s="274"/>
      <c r="C55" s="15"/>
      <c r="D55" s="28"/>
      <c r="E55" s="28"/>
      <c r="F55" s="28"/>
      <c r="G55" s="28"/>
      <c r="H55" s="28"/>
      <c r="I55" s="28"/>
      <c r="J55" s="38"/>
      <c r="K55" s="38"/>
      <c r="L55" s="38"/>
      <c r="M55" s="16"/>
      <c r="N55" s="1">
        <f>204558</f>
        <v>204558</v>
      </c>
      <c r="O55" s="1">
        <f>175706</f>
        <v>175706</v>
      </c>
    </row>
    <row r="56" spans="2:17" x14ac:dyDescent="0.4">
      <c r="B56" s="275"/>
      <c r="C56" s="8" t="s">
        <v>45</v>
      </c>
      <c r="D56" s="23"/>
      <c r="E56" s="23"/>
      <c r="F56" s="23"/>
      <c r="G56" s="23"/>
      <c r="H56" s="23"/>
      <c r="I56" s="23"/>
      <c r="J56" s="33"/>
      <c r="K56" s="33"/>
      <c r="L56" s="33"/>
      <c r="M56" s="17"/>
      <c r="N56" s="43">
        <f>N55/D9</f>
        <v>0.602756275580412</v>
      </c>
      <c r="O56" s="43">
        <f>O55/L9</f>
        <v>0.69498732294645571</v>
      </c>
    </row>
    <row r="57" spans="2:17" x14ac:dyDescent="0.4">
      <c r="B57" s="276" t="s">
        <v>46</v>
      </c>
      <c r="C57" s="277"/>
      <c r="D57" s="18">
        <v>-16753</v>
      </c>
      <c r="E57" s="18">
        <v>-9411</v>
      </c>
      <c r="F57" s="18">
        <v>-898</v>
      </c>
      <c r="G57" s="18">
        <v>970</v>
      </c>
      <c r="H57" s="18">
        <v>-36086</v>
      </c>
      <c r="I57" s="18">
        <v>-44937.23</v>
      </c>
      <c r="J57" s="39">
        <v>-80596</v>
      </c>
      <c r="K57" s="39">
        <v>-51162</v>
      </c>
      <c r="L57" s="39">
        <v>-36073</v>
      </c>
      <c r="M57" s="278"/>
      <c r="N57" s="1">
        <v>151566</v>
      </c>
      <c r="O57" s="1">
        <v>113186</v>
      </c>
    </row>
    <row r="58" spans="2:17" x14ac:dyDescent="0.4">
      <c r="B58" s="276" t="s">
        <v>47</v>
      </c>
      <c r="C58" s="277"/>
      <c r="D58" s="19">
        <v>7335</v>
      </c>
      <c r="E58" s="19">
        <v>4618</v>
      </c>
      <c r="F58" s="19">
        <v>7490</v>
      </c>
      <c r="G58" s="19">
        <v>3501</v>
      </c>
      <c r="H58" s="19">
        <v>4017</v>
      </c>
      <c r="I58" s="19">
        <v>3572.55</v>
      </c>
      <c r="J58" s="40">
        <v>26079</v>
      </c>
      <c r="K58" s="40">
        <v>65802</v>
      </c>
      <c r="L58" s="40">
        <v>29660</v>
      </c>
      <c r="M58" s="279"/>
    </row>
    <row r="59" spans="2:17" x14ac:dyDescent="0.4">
      <c r="B59" s="276" t="s">
        <v>48</v>
      </c>
      <c r="C59" s="277"/>
      <c r="D59" s="19">
        <v>65</v>
      </c>
      <c r="E59" s="19">
        <v>219</v>
      </c>
      <c r="F59" s="19">
        <v>147</v>
      </c>
      <c r="G59" s="19">
        <v>106</v>
      </c>
      <c r="H59" s="19">
        <v>161</v>
      </c>
      <c r="I59" s="19">
        <v>1118.8900000000001</v>
      </c>
      <c r="J59" s="40">
        <v>3323</v>
      </c>
      <c r="K59" s="40">
        <v>3635</v>
      </c>
      <c r="L59" s="40">
        <v>2906</v>
      </c>
      <c r="M59" s="279"/>
      <c r="N59" s="44">
        <f>N55/((D9-N57)/D9)</f>
        <v>369644.32798913773</v>
      </c>
      <c r="O59" s="45">
        <f>O55/((L9-O57)/L9)</f>
        <v>318132.64209749841</v>
      </c>
    </row>
    <row r="60" spans="2:17" x14ac:dyDescent="0.4">
      <c r="B60" s="276" t="s">
        <v>49</v>
      </c>
      <c r="C60" s="277"/>
      <c r="D60" s="10">
        <v>-9483</v>
      </c>
      <c r="E60" s="10">
        <v>-5012</v>
      </c>
      <c r="F60" s="10">
        <v>6445</v>
      </c>
      <c r="G60" s="10">
        <v>4365</v>
      </c>
      <c r="H60" s="10">
        <v>-32230</v>
      </c>
      <c r="I60" s="10">
        <v>-42483</v>
      </c>
      <c r="J60" s="41">
        <v>-57840</v>
      </c>
      <c r="K60" s="41">
        <v>11005</v>
      </c>
      <c r="L60" s="41">
        <v>-9319</v>
      </c>
      <c r="M60" s="279"/>
    </row>
    <row r="61" spans="2:17" x14ac:dyDescent="0.4">
      <c r="B61" s="276" t="s">
        <v>66</v>
      </c>
      <c r="C61" s="277"/>
      <c r="D61" s="10"/>
      <c r="E61" s="10"/>
      <c r="F61" s="10"/>
      <c r="G61" s="10"/>
      <c r="H61" s="10"/>
      <c r="I61" s="10"/>
      <c r="J61" s="41">
        <v>41457</v>
      </c>
      <c r="K61" s="41">
        <v>17975</v>
      </c>
      <c r="L61" s="41"/>
      <c r="M61" s="279"/>
    </row>
    <row r="62" spans="2:17" x14ac:dyDescent="0.4">
      <c r="B62" s="276" t="s">
        <v>50</v>
      </c>
      <c r="C62" s="277"/>
      <c r="D62" s="10">
        <v>-9483</v>
      </c>
      <c r="E62" s="10">
        <v>-5012</v>
      </c>
      <c r="F62" s="10">
        <v>6445</v>
      </c>
      <c r="G62" s="10">
        <v>4365</v>
      </c>
      <c r="H62" s="10">
        <v>-32230</v>
      </c>
      <c r="I62" s="10">
        <v>-42483</v>
      </c>
      <c r="J62" s="41">
        <v>-99298</v>
      </c>
      <c r="K62" s="41">
        <v>-6970</v>
      </c>
      <c r="L62" s="41">
        <v>-9319</v>
      </c>
      <c r="M62" s="280"/>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L55"/>
  <sheetViews>
    <sheetView workbookViewId="0"/>
  </sheetViews>
  <sheetFormatPr defaultRowHeight="18.75" x14ac:dyDescent="0.4"/>
  <sheetData>
    <row r="2" spans="1:12" ht="56.25" x14ac:dyDescent="0.4">
      <c r="A2" s="47"/>
      <c r="B2" s="48"/>
      <c r="C2" s="49"/>
      <c r="D2" s="50" t="s">
        <v>77</v>
      </c>
      <c r="E2" s="50" t="s">
        <v>78</v>
      </c>
      <c r="F2" s="50" t="s">
        <v>79</v>
      </c>
      <c r="G2" s="50" t="s">
        <v>80</v>
      </c>
      <c r="H2" s="50" t="s">
        <v>81</v>
      </c>
      <c r="I2" s="50" t="s">
        <v>82</v>
      </c>
      <c r="J2" s="50" t="s">
        <v>83</v>
      </c>
      <c r="K2" s="50" t="s">
        <v>84</v>
      </c>
      <c r="L2" s="50" t="s">
        <v>85</v>
      </c>
    </row>
    <row r="3" spans="1:12" x14ac:dyDescent="0.4">
      <c r="A3" s="51" t="s">
        <v>86</v>
      </c>
      <c r="B3" s="52"/>
      <c r="C3" s="53"/>
      <c r="D3" s="54"/>
      <c r="E3" s="54"/>
      <c r="F3" s="54"/>
      <c r="G3" s="54"/>
      <c r="H3" s="54"/>
      <c r="I3" s="54"/>
      <c r="J3" s="54"/>
      <c r="K3" s="54"/>
      <c r="L3" s="55"/>
    </row>
    <row r="4" spans="1:12" x14ac:dyDescent="0.4">
      <c r="A4" s="56"/>
      <c r="B4" s="57" t="s">
        <v>87</v>
      </c>
      <c r="C4" s="58"/>
      <c r="D4" s="59">
        <f>SUM(D5:D13)</f>
        <v>45345851</v>
      </c>
      <c r="E4" s="59">
        <f>SUM(E5:E13)</f>
        <v>34877297</v>
      </c>
      <c r="F4" s="59">
        <f t="shared" ref="F4:L4" si="0">SUM(F5:F13)</f>
        <v>41644721</v>
      </c>
      <c r="G4" s="59">
        <f t="shared" si="0"/>
        <v>47799248</v>
      </c>
      <c r="H4" s="59">
        <f t="shared" si="0"/>
        <v>47438718</v>
      </c>
      <c r="I4" s="59">
        <f t="shared" si="0"/>
        <v>36863687</v>
      </c>
      <c r="J4" s="59">
        <f t="shared" si="0"/>
        <v>18302196</v>
      </c>
      <c r="K4" s="59">
        <f t="shared" si="0"/>
        <v>25652432</v>
      </c>
      <c r="L4" s="60">
        <f t="shared" si="0"/>
        <v>28757188</v>
      </c>
    </row>
    <row r="5" spans="1:12" x14ac:dyDescent="0.4">
      <c r="A5" s="56"/>
      <c r="B5" s="61"/>
      <c r="C5" s="62" t="s">
        <v>88</v>
      </c>
      <c r="D5" s="63">
        <v>20310802</v>
      </c>
      <c r="E5" s="63">
        <v>17967075</v>
      </c>
      <c r="F5" s="63">
        <v>25330080</v>
      </c>
      <c r="G5" s="63">
        <v>30840900</v>
      </c>
      <c r="H5" s="63">
        <v>29610782</v>
      </c>
      <c r="I5" s="63">
        <v>19787793</v>
      </c>
      <c r="J5" s="63">
        <v>6367762</v>
      </c>
      <c r="K5" s="63">
        <v>7295485</v>
      </c>
      <c r="L5" s="64">
        <v>12597721</v>
      </c>
    </row>
    <row r="6" spans="1:12" x14ac:dyDescent="0.4">
      <c r="A6" s="56"/>
      <c r="B6" s="61"/>
      <c r="C6" s="62" t="s">
        <v>89</v>
      </c>
      <c r="D6" s="63">
        <v>13003253</v>
      </c>
      <c r="E6" s="63">
        <v>10113137</v>
      </c>
      <c r="F6" s="63">
        <v>6385226</v>
      </c>
      <c r="G6" s="63">
        <v>9185609</v>
      </c>
      <c r="H6" s="63">
        <v>8204864</v>
      </c>
      <c r="I6" s="63">
        <v>8417135</v>
      </c>
      <c r="J6" s="63">
        <v>6800769</v>
      </c>
      <c r="K6" s="63">
        <v>12891861</v>
      </c>
      <c r="L6" s="64">
        <v>11400510</v>
      </c>
    </row>
    <row r="7" spans="1:12" x14ac:dyDescent="0.4">
      <c r="A7" s="56"/>
      <c r="B7" s="61"/>
      <c r="C7" s="62" t="s">
        <v>90</v>
      </c>
      <c r="D7" s="63">
        <v>1738408</v>
      </c>
      <c r="E7" s="63"/>
      <c r="F7" s="63">
        <v>1233620</v>
      </c>
      <c r="G7" s="63">
        <v>1173139</v>
      </c>
      <c r="H7" s="63">
        <v>954008</v>
      </c>
      <c r="I7" s="63">
        <v>805693</v>
      </c>
      <c r="J7" s="63">
        <v>977653</v>
      </c>
      <c r="K7" s="63">
        <v>693333</v>
      </c>
      <c r="L7" s="64">
        <v>409613</v>
      </c>
    </row>
    <row r="8" spans="1:12" x14ac:dyDescent="0.4">
      <c r="A8" s="56"/>
      <c r="B8" s="61"/>
      <c r="C8" s="62" t="s">
        <v>91</v>
      </c>
      <c r="D8" s="63">
        <v>6195996</v>
      </c>
      <c r="E8" s="63"/>
      <c r="F8" s="63">
        <v>4554049</v>
      </c>
      <c r="G8" s="63">
        <v>4707418</v>
      </c>
      <c r="H8" s="63">
        <v>5966105</v>
      </c>
      <c r="I8" s="63">
        <v>5592614</v>
      </c>
      <c r="J8" s="63">
        <v>1247340</v>
      </c>
      <c r="K8" s="63">
        <v>1286519</v>
      </c>
      <c r="L8" s="64">
        <v>1573919</v>
      </c>
    </row>
    <row r="9" spans="1:12" x14ac:dyDescent="0.4">
      <c r="A9" s="56"/>
      <c r="B9" s="61"/>
      <c r="C9" s="62" t="s">
        <v>92</v>
      </c>
      <c r="D9" s="63">
        <v>2012844</v>
      </c>
      <c r="E9" s="63"/>
      <c r="F9" s="63">
        <v>2610122</v>
      </c>
      <c r="G9" s="63">
        <v>1840988</v>
      </c>
      <c r="H9" s="63">
        <v>2073342</v>
      </c>
      <c r="I9" s="63">
        <v>2260452</v>
      </c>
      <c r="J9" s="63">
        <v>2613639</v>
      </c>
      <c r="K9" s="63">
        <v>2268322</v>
      </c>
      <c r="L9" s="64">
        <v>2727743</v>
      </c>
    </row>
    <row r="10" spans="1:12" x14ac:dyDescent="0.4">
      <c r="A10" s="56"/>
      <c r="B10" s="61"/>
      <c r="C10" s="62" t="s">
        <v>93</v>
      </c>
      <c r="D10" s="63">
        <v>57461</v>
      </c>
      <c r="E10" s="63">
        <v>238398</v>
      </c>
      <c r="F10" s="63">
        <v>74537</v>
      </c>
      <c r="G10" s="63">
        <v>51194</v>
      </c>
      <c r="H10" s="63">
        <v>57917</v>
      </c>
      <c r="I10" s="63"/>
      <c r="J10" s="63">
        <v>208389</v>
      </c>
      <c r="K10" s="63">
        <v>27992</v>
      </c>
      <c r="L10" s="64">
        <v>47682</v>
      </c>
    </row>
    <row r="11" spans="1:12" x14ac:dyDescent="0.4">
      <c r="A11" s="56"/>
      <c r="B11" s="61"/>
      <c r="C11" s="62" t="s">
        <v>94</v>
      </c>
      <c r="D11" s="63">
        <v>1957087</v>
      </c>
      <c r="E11" s="63">
        <v>1707087</v>
      </c>
      <c r="F11" s="63">
        <v>1457087</v>
      </c>
      <c r="G11" s="63"/>
      <c r="H11" s="63"/>
      <c r="I11" s="63"/>
      <c r="J11" s="63"/>
      <c r="K11" s="63">
        <v>1188920</v>
      </c>
      <c r="L11" s="64"/>
    </row>
    <row r="12" spans="1:12" x14ac:dyDescent="0.4">
      <c r="A12" s="56"/>
      <c r="B12" s="61"/>
      <c r="C12" s="62" t="s">
        <v>95</v>
      </c>
      <c r="D12" s="63">
        <v>70000</v>
      </c>
      <c r="E12" s="63"/>
      <c r="F12" s="63"/>
      <c r="G12" s="63"/>
      <c r="H12" s="63">
        <v>80000</v>
      </c>
      <c r="I12" s="63"/>
      <c r="J12" s="63">
        <v>86644</v>
      </c>
      <c r="K12" s="63"/>
      <c r="L12" s="64"/>
    </row>
    <row r="13" spans="1:12" x14ac:dyDescent="0.4">
      <c r="A13" s="56"/>
      <c r="B13" s="61"/>
      <c r="C13" s="62" t="s">
        <v>96</v>
      </c>
      <c r="D13" s="63"/>
      <c r="E13" s="63">
        <v>4851600</v>
      </c>
      <c r="F13" s="63"/>
      <c r="G13" s="63"/>
      <c r="H13" s="63">
        <v>491700</v>
      </c>
      <c r="I13" s="63"/>
      <c r="J13" s="63"/>
      <c r="K13" s="63"/>
      <c r="L13" s="64"/>
    </row>
    <row r="14" spans="1:12" x14ac:dyDescent="0.4">
      <c r="A14" s="56"/>
      <c r="B14" s="57" t="s">
        <v>97</v>
      </c>
      <c r="C14" s="58"/>
      <c r="D14" s="59">
        <f>D15+D21+D24</f>
        <v>66406916</v>
      </c>
      <c r="E14" s="59">
        <f>E15+E21+E24</f>
        <v>67660311</v>
      </c>
      <c r="F14" s="59">
        <f t="shared" ref="F14:L14" si="1">F15+F21+F24</f>
        <v>67617806</v>
      </c>
      <c r="G14" s="59">
        <f t="shared" si="1"/>
        <v>67619476</v>
      </c>
      <c r="H14" s="59">
        <f t="shared" si="1"/>
        <v>67619476</v>
      </c>
      <c r="I14" s="59">
        <f t="shared" si="1"/>
        <v>67568416</v>
      </c>
      <c r="J14" s="59">
        <f t="shared" si="1"/>
        <v>11495069</v>
      </c>
      <c r="K14" s="59">
        <f t="shared" si="1"/>
        <v>10842456</v>
      </c>
      <c r="L14" s="60">
        <f t="shared" si="1"/>
        <v>10323290</v>
      </c>
    </row>
    <row r="15" spans="1:12" x14ac:dyDescent="0.4">
      <c r="A15" s="56"/>
      <c r="B15" s="61"/>
      <c r="C15" s="58" t="s">
        <v>98</v>
      </c>
      <c r="D15" s="59">
        <f>SUM(D16:D20)</f>
        <v>64943748</v>
      </c>
      <c r="E15" s="59">
        <f t="shared" ref="E15:L15" si="2">SUM(E16:E20)</f>
        <v>66186433</v>
      </c>
      <c r="F15" s="59">
        <f t="shared" si="2"/>
        <v>66127258</v>
      </c>
      <c r="G15" s="59">
        <f t="shared" si="2"/>
        <v>66127258</v>
      </c>
      <c r="H15" s="59">
        <f t="shared" si="2"/>
        <v>66127258</v>
      </c>
      <c r="I15" s="59">
        <f t="shared" si="2"/>
        <v>66127258</v>
      </c>
      <c r="J15" s="59">
        <f t="shared" si="2"/>
        <v>10090382</v>
      </c>
      <c r="K15" s="59">
        <f t="shared" si="2"/>
        <v>9437769</v>
      </c>
      <c r="L15" s="60">
        <f t="shared" si="2"/>
        <v>8925073</v>
      </c>
    </row>
    <row r="16" spans="1:12" x14ac:dyDescent="0.4">
      <c r="A16" s="56"/>
      <c r="B16" s="61"/>
      <c r="C16" s="62" t="s">
        <v>99</v>
      </c>
      <c r="D16" s="63">
        <v>2742540</v>
      </c>
      <c r="E16" s="63">
        <v>2742540</v>
      </c>
      <c r="F16" s="63">
        <v>2742540</v>
      </c>
      <c r="G16" s="63">
        <v>2742540</v>
      </c>
      <c r="H16" s="63">
        <v>2742540</v>
      </c>
      <c r="I16" s="63">
        <v>2742540</v>
      </c>
      <c r="J16" s="63">
        <v>9503832</v>
      </c>
      <c r="K16" s="63">
        <v>9090355</v>
      </c>
      <c r="L16" s="64">
        <v>8676878</v>
      </c>
    </row>
    <row r="17" spans="1:12" x14ac:dyDescent="0.4">
      <c r="A17" s="56"/>
      <c r="B17" s="61"/>
      <c r="C17" s="62" t="s">
        <v>100</v>
      </c>
      <c r="D17" s="63">
        <v>11112510</v>
      </c>
      <c r="E17" s="63">
        <v>11112510</v>
      </c>
      <c r="F17" s="63">
        <v>11112510</v>
      </c>
      <c r="G17" s="63">
        <v>11112510</v>
      </c>
      <c r="H17" s="63">
        <v>11112510</v>
      </c>
      <c r="I17" s="63">
        <v>11112510</v>
      </c>
      <c r="J17" s="63">
        <v>196206</v>
      </c>
      <c r="K17" s="63">
        <v>104785</v>
      </c>
      <c r="L17" s="64">
        <v>83834</v>
      </c>
    </row>
    <row r="18" spans="1:12" x14ac:dyDescent="0.4">
      <c r="A18" s="56"/>
      <c r="B18" s="61"/>
      <c r="C18" s="62" t="s">
        <v>101</v>
      </c>
      <c r="D18" s="63">
        <v>648466</v>
      </c>
      <c r="E18" s="63">
        <v>648466</v>
      </c>
      <c r="F18" s="63">
        <v>648466</v>
      </c>
      <c r="G18" s="63">
        <v>648466</v>
      </c>
      <c r="H18" s="63">
        <v>648466</v>
      </c>
      <c r="I18" s="63">
        <v>648466</v>
      </c>
      <c r="J18" s="63"/>
      <c r="K18" s="63"/>
      <c r="L18" s="64"/>
    </row>
    <row r="19" spans="1:12" x14ac:dyDescent="0.4">
      <c r="A19" s="56"/>
      <c r="B19" s="61"/>
      <c r="C19" s="62" t="s">
        <v>102</v>
      </c>
      <c r="D19" s="63">
        <v>15391104</v>
      </c>
      <c r="E19" s="63">
        <v>16633789</v>
      </c>
      <c r="F19" s="63">
        <v>16574614</v>
      </c>
      <c r="G19" s="63">
        <v>16574614</v>
      </c>
      <c r="H19" s="63">
        <v>16574614</v>
      </c>
      <c r="I19" s="63">
        <v>16574614</v>
      </c>
      <c r="J19" s="63">
        <v>2</v>
      </c>
      <c r="K19" s="63">
        <v>2</v>
      </c>
      <c r="L19" s="64">
        <v>2</v>
      </c>
    </row>
    <row r="20" spans="1:12" x14ac:dyDescent="0.4">
      <c r="A20" s="56"/>
      <c r="B20" s="61"/>
      <c r="C20" s="62" t="s">
        <v>103</v>
      </c>
      <c r="D20" s="63">
        <v>35049128</v>
      </c>
      <c r="E20" s="63">
        <v>35049128</v>
      </c>
      <c r="F20" s="63">
        <v>35049128</v>
      </c>
      <c r="G20" s="63">
        <v>35049128</v>
      </c>
      <c r="H20" s="63">
        <v>35049128</v>
      </c>
      <c r="I20" s="63">
        <v>35049128</v>
      </c>
      <c r="J20" s="63">
        <v>390342</v>
      </c>
      <c r="K20" s="63">
        <v>242627</v>
      </c>
      <c r="L20" s="64">
        <v>164359</v>
      </c>
    </row>
    <row r="21" spans="1:12" x14ac:dyDescent="0.4">
      <c r="A21" s="56"/>
      <c r="B21" s="61"/>
      <c r="C21" s="58" t="s">
        <v>104</v>
      </c>
      <c r="D21" s="59">
        <f>SUM(D22:D23)</f>
        <v>959778</v>
      </c>
      <c r="E21" s="59">
        <f t="shared" ref="E21:L21" si="3">SUM(E22:E23)</f>
        <v>959778</v>
      </c>
      <c r="F21" s="59">
        <f t="shared" si="3"/>
        <v>959778</v>
      </c>
      <c r="G21" s="59">
        <f t="shared" si="3"/>
        <v>959778</v>
      </c>
      <c r="H21" s="59">
        <f t="shared" si="3"/>
        <v>959778</v>
      </c>
      <c r="I21" s="59">
        <f t="shared" si="3"/>
        <v>959778</v>
      </c>
      <c r="J21" s="59">
        <f t="shared" si="3"/>
        <v>923307</v>
      </c>
      <c r="K21" s="59">
        <f t="shared" si="3"/>
        <v>923307</v>
      </c>
      <c r="L21" s="60">
        <f t="shared" si="3"/>
        <v>923307</v>
      </c>
    </row>
    <row r="22" spans="1:12" x14ac:dyDescent="0.4">
      <c r="A22" s="56"/>
      <c r="B22" s="61"/>
      <c r="C22" s="62" t="s">
        <v>105</v>
      </c>
      <c r="D22" s="63">
        <v>923307</v>
      </c>
      <c r="E22" s="63">
        <v>923307</v>
      </c>
      <c r="F22" s="63">
        <v>923307</v>
      </c>
      <c r="G22" s="63">
        <v>923307</v>
      </c>
      <c r="H22" s="63">
        <v>923307</v>
      </c>
      <c r="I22" s="63">
        <v>923307</v>
      </c>
      <c r="J22" s="63">
        <v>923307</v>
      </c>
      <c r="K22" s="63">
        <v>923307</v>
      </c>
      <c r="L22" s="64">
        <v>923307</v>
      </c>
    </row>
    <row r="23" spans="1:12" x14ac:dyDescent="0.4">
      <c r="A23" s="56"/>
      <c r="B23" s="61"/>
      <c r="C23" s="62" t="s">
        <v>106</v>
      </c>
      <c r="D23" s="63">
        <v>36471</v>
      </c>
      <c r="E23" s="63">
        <v>36471</v>
      </c>
      <c r="F23" s="63">
        <v>36471</v>
      </c>
      <c r="G23" s="63">
        <v>36471</v>
      </c>
      <c r="H23" s="63">
        <v>36471</v>
      </c>
      <c r="I23" s="63">
        <v>36471</v>
      </c>
      <c r="J23" s="63"/>
      <c r="K23" s="63"/>
      <c r="L23" s="64"/>
    </row>
    <row r="24" spans="1:12" x14ac:dyDescent="0.4">
      <c r="A24" s="56"/>
      <c r="B24" s="61"/>
      <c r="C24" s="58" t="s">
        <v>107</v>
      </c>
      <c r="D24" s="59">
        <f>SUM(D25:D26)</f>
        <v>503390</v>
      </c>
      <c r="E24" s="59">
        <f t="shared" ref="E24:L24" si="4">SUM(E25:E26)</f>
        <v>514100</v>
      </c>
      <c r="F24" s="59">
        <f t="shared" si="4"/>
        <v>530770</v>
      </c>
      <c r="G24" s="59">
        <f t="shared" si="4"/>
        <v>532440</v>
      </c>
      <c r="H24" s="59">
        <f t="shared" si="4"/>
        <v>532440</v>
      </c>
      <c r="I24" s="59">
        <f t="shared" si="4"/>
        <v>481380</v>
      </c>
      <c r="J24" s="59">
        <f t="shared" si="4"/>
        <v>481380</v>
      </c>
      <c r="K24" s="59">
        <f t="shared" si="4"/>
        <v>481380</v>
      </c>
      <c r="L24" s="60">
        <f t="shared" si="4"/>
        <v>474910</v>
      </c>
    </row>
    <row r="25" spans="1:12" x14ac:dyDescent="0.4">
      <c r="A25" s="56"/>
      <c r="B25" s="61"/>
      <c r="C25" s="62" t="s">
        <v>108</v>
      </c>
      <c r="D25" s="63">
        <v>300000</v>
      </c>
      <c r="E25" s="63">
        <v>300000</v>
      </c>
      <c r="F25" s="63">
        <v>300000</v>
      </c>
      <c r="G25" s="63">
        <v>300000</v>
      </c>
      <c r="H25" s="63">
        <v>300000</v>
      </c>
      <c r="I25" s="63">
        <v>300000</v>
      </c>
      <c r="J25" s="63">
        <v>300000</v>
      </c>
      <c r="K25" s="63">
        <v>300000</v>
      </c>
      <c r="L25" s="64">
        <v>300000</v>
      </c>
    </row>
    <row r="26" spans="1:12" x14ac:dyDescent="0.4">
      <c r="A26" s="56"/>
      <c r="B26" s="61"/>
      <c r="C26" s="62" t="s">
        <v>109</v>
      </c>
      <c r="D26" s="63">
        <v>203390</v>
      </c>
      <c r="E26" s="63">
        <v>214100</v>
      </c>
      <c r="F26" s="63">
        <v>230770</v>
      </c>
      <c r="G26" s="63">
        <v>232440</v>
      </c>
      <c r="H26" s="63">
        <v>232440</v>
      </c>
      <c r="I26" s="63">
        <v>181380</v>
      </c>
      <c r="J26" s="63">
        <v>181380</v>
      </c>
      <c r="K26" s="63">
        <v>181380</v>
      </c>
      <c r="L26" s="64">
        <v>174910</v>
      </c>
    </row>
    <row r="27" spans="1:12" x14ac:dyDescent="0.4">
      <c r="A27" s="56"/>
      <c r="B27" s="57" t="s">
        <v>110</v>
      </c>
      <c r="C27" s="58"/>
      <c r="D27" s="59">
        <f>SUM(D28:D29)</f>
        <v>1643188</v>
      </c>
      <c r="E27" s="59">
        <f t="shared" ref="E27:L27" si="5">SUM(E28:E29)</f>
        <v>1643188</v>
      </c>
      <c r="F27" s="59">
        <f t="shared" si="5"/>
        <v>1643188</v>
      </c>
      <c r="G27" s="59">
        <f t="shared" si="5"/>
        <v>1643188</v>
      </c>
      <c r="H27" s="59">
        <f t="shared" si="5"/>
        <v>1643193</v>
      </c>
      <c r="I27" s="59">
        <f t="shared" si="5"/>
        <v>1643188</v>
      </c>
      <c r="J27" s="59">
        <f t="shared" si="5"/>
        <v>150000</v>
      </c>
      <c r="K27" s="59">
        <f t="shared" si="5"/>
        <v>150000</v>
      </c>
      <c r="L27" s="60">
        <f t="shared" si="5"/>
        <v>150000</v>
      </c>
    </row>
    <row r="28" spans="1:12" x14ac:dyDescent="0.4">
      <c r="A28" s="56"/>
      <c r="B28" s="61"/>
      <c r="C28" s="62" t="s">
        <v>111</v>
      </c>
      <c r="D28" s="63">
        <v>1643188</v>
      </c>
      <c r="E28" s="63">
        <v>1643188</v>
      </c>
      <c r="F28" s="63">
        <v>1643188</v>
      </c>
      <c r="G28" s="63">
        <v>1643188</v>
      </c>
      <c r="H28" s="63">
        <v>1643193</v>
      </c>
      <c r="I28" s="63">
        <v>1643188</v>
      </c>
      <c r="J28" s="63"/>
      <c r="K28" s="63"/>
      <c r="L28" s="64"/>
    </row>
    <row r="29" spans="1:12" x14ac:dyDescent="0.4">
      <c r="A29" s="56"/>
      <c r="B29" s="61"/>
      <c r="C29" s="62" t="s">
        <v>112</v>
      </c>
      <c r="D29" s="63"/>
      <c r="E29" s="63"/>
      <c r="F29" s="63"/>
      <c r="G29" s="63"/>
      <c r="H29" s="63"/>
      <c r="I29" s="63"/>
      <c r="J29" s="63">
        <v>150000</v>
      </c>
      <c r="K29" s="63">
        <v>150000</v>
      </c>
      <c r="L29" s="64">
        <v>150000</v>
      </c>
    </row>
    <row r="30" spans="1:12" x14ac:dyDescent="0.4">
      <c r="A30" s="65"/>
      <c r="B30" s="66" t="s">
        <v>113</v>
      </c>
      <c r="C30" s="67"/>
      <c r="D30" s="68">
        <f t="shared" ref="D30:L30" si="6">D4+D14+D27</f>
        <v>113395955</v>
      </c>
      <c r="E30" s="68">
        <f t="shared" si="6"/>
        <v>104180796</v>
      </c>
      <c r="F30" s="68">
        <f t="shared" si="6"/>
        <v>110905715</v>
      </c>
      <c r="G30" s="68">
        <f t="shared" si="6"/>
        <v>117061912</v>
      </c>
      <c r="H30" s="68">
        <f t="shared" si="6"/>
        <v>116701387</v>
      </c>
      <c r="I30" s="68">
        <f t="shared" si="6"/>
        <v>106075291</v>
      </c>
      <c r="J30" s="68">
        <f t="shared" si="6"/>
        <v>29947265</v>
      </c>
      <c r="K30" s="68">
        <f t="shared" si="6"/>
        <v>36644888</v>
      </c>
      <c r="L30" s="69">
        <f t="shared" si="6"/>
        <v>39230478</v>
      </c>
    </row>
    <row r="31" spans="1:12" x14ac:dyDescent="0.4">
      <c r="A31" s="51" t="s">
        <v>114</v>
      </c>
      <c r="B31" s="52"/>
      <c r="C31" s="53"/>
      <c r="D31" s="54"/>
      <c r="E31" s="54"/>
      <c r="F31" s="54"/>
      <c r="G31" s="54"/>
      <c r="H31" s="54"/>
      <c r="I31" s="54"/>
      <c r="J31" s="54"/>
      <c r="K31" s="54"/>
      <c r="L31" s="55"/>
    </row>
    <row r="32" spans="1:12" x14ac:dyDescent="0.4">
      <c r="A32" s="56"/>
      <c r="B32" s="57" t="s">
        <v>115</v>
      </c>
      <c r="C32" s="58"/>
      <c r="D32" s="59">
        <f>SUM(D33:D42)</f>
        <v>26764087</v>
      </c>
      <c r="E32" s="59">
        <f t="shared" ref="E32:L32" si="7">SUM(E33:E42)</f>
        <v>21535151</v>
      </c>
      <c r="F32" s="59">
        <f t="shared" si="7"/>
        <v>23241528</v>
      </c>
      <c r="G32" s="59">
        <f t="shared" si="7"/>
        <v>25232387</v>
      </c>
      <c r="H32" s="59">
        <f t="shared" si="7"/>
        <v>57301657</v>
      </c>
      <c r="I32" s="59">
        <f t="shared" si="7"/>
        <v>89358991</v>
      </c>
      <c r="J32" s="59">
        <f t="shared" si="7"/>
        <v>60228610</v>
      </c>
      <c r="K32" s="59">
        <f t="shared" si="7"/>
        <v>46596842</v>
      </c>
      <c r="L32" s="60">
        <f t="shared" si="7"/>
        <v>60552080</v>
      </c>
    </row>
    <row r="33" spans="1:12" x14ac:dyDescent="0.4">
      <c r="A33" s="56"/>
      <c r="B33" s="61"/>
      <c r="C33" s="62" t="s">
        <v>116</v>
      </c>
      <c r="D33" s="63">
        <v>8207810</v>
      </c>
      <c r="E33" s="63">
        <v>6227830</v>
      </c>
      <c r="F33" s="63">
        <v>6057056</v>
      </c>
      <c r="G33" s="63">
        <v>6916822</v>
      </c>
      <c r="H33" s="63">
        <v>6577144</v>
      </c>
      <c r="I33" s="63">
        <v>6092691</v>
      </c>
      <c r="J33" s="63">
        <v>4822350</v>
      </c>
      <c r="K33" s="63">
        <v>5541129</v>
      </c>
      <c r="L33" s="64">
        <v>6268242</v>
      </c>
    </row>
    <row r="34" spans="1:12" x14ac:dyDescent="0.4">
      <c r="A34" s="56"/>
      <c r="B34" s="61"/>
      <c r="C34" s="62" t="s">
        <v>117</v>
      </c>
      <c r="D34" s="63"/>
      <c r="E34" s="63"/>
      <c r="F34" s="63"/>
      <c r="G34" s="63"/>
      <c r="H34" s="63">
        <v>36124313</v>
      </c>
      <c r="I34" s="63">
        <v>66618930</v>
      </c>
      <c r="J34" s="63">
        <v>42435216</v>
      </c>
      <c r="K34" s="63">
        <v>17311175</v>
      </c>
      <c r="L34" s="64">
        <v>34730266</v>
      </c>
    </row>
    <row r="35" spans="1:12" x14ac:dyDescent="0.4">
      <c r="A35" s="56"/>
      <c r="B35" s="61"/>
      <c r="C35" s="62" t="s">
        <v>118</v>
      </c>
      <c r="D35" s="63">
        <v>2193114</v>
      </c>
      <c r="E35" s="63">
        <v>1458155</v>
      </c>
      <c r="F35" s="63">
        <v>1297176</v>
      </c>
      <c r="G35" s="63">
        <v>1732021</v>
      </c>
      <c r="H35" s="63">
        <v>1477565</v>
      </c>
      <c r="I35" s="63">
        <v>1706481</v>
      </c>
      <c r="J35" s="63">
        <v>2120227</v>
      </c>
      <c r="K35" s="63">
        <v>11164810</v>
      </c>
      <c r="L35" s="64">
        <v>2467788</v>
      </c>
    </row>
    <row r="36" spans="1:12" x14ac:dyDescent="0.4">
      <c r="A36" s="56"/>
      <c r="B36" s="61"/>
      <c r="C36" s="62" t="s">
        <v>119</v>
      </c>
      <c r="D36" s="63">
        <v>3197982</v>
      </c>
      <c r="E36" s="63">
        <v>2987396</v>
      </c>
      <c r="F36" s="63">
        <v>2461257</v>
      </c>
      <c r="G36" s="63">
        <v>2651712</v>
      </c>
      <c r="H36" s="63">
        <v>2056168</v>
      </c>
      <c r="I36" s="63">
        <v>2101819</v>
      </c>
      <c r="J36" s="63">
        <v>1654493</v>
      </c>
      <c r="K36" s="63">
        <v>1758655</v>
      </c>
      <c r="L36" s="64">
        <v>1911498</v>
      </c>
    </row>
    <row r="37" spans="1:12" x14ac:dyDescent="0.4">
      <c r="A37" s="56"/>
      <c r="B37" s="61"/>
      <c r="C37" s="62" t="s">
        <v>120</v>
      </c>
      <c r="D37" s="63">
        <v>1442768</v>
      </c>
      <c r="E37" s="63">
        <v>1306521</v>
      </c>
      <c r="F37" s="63">
        <v>1132191</v>
      </c>
      <c r="G37" s="63">
        <v>1339879</v>
      </c>
      <c r="H37" s="63">
        <v>2057140</v>
      </c>
      <c r="I37" s="63">
        <v>1929269</v>
      </c>
      <c r="J37" s="63">
        <v>948733</v>
      </c>
      <c r="K37" s="63">
        <v>1116927</v>
      </c>
      <c r="L37" s="64">
        <v>1273067</v>
      </c>
    </row>
    <row r="38" spans="1:12" x14ac:dyDescent="0.4">
      <c r="A38" s="56"/>
      <c r="B38" s="61"/>
      <c r="C38" s="62" t="s">
        <v>121</v>
      </c>
      <c r="D38" s="63">
        <v>487335</v>
      </c>
      <c r="E38" s="63">
        <v>486400</v>
      </c>
      <c r="F38" s="63">
        <v>549900</v>
      </c>
      <c r="G38" s="63">
        <v>617900</v>
      </c>
      <c r="H38" s="63">
        <v>94900</v>
      </c>
      <c r="I38" s="63">
        <v>129900</v>
      </c>
      <c r="J38" s="63">
        <v>157290</v>
      </c>
      <c r="K38" s="63">
        <v>176000</v>
      </c>
      <c r="L38" s="64"/>
    </row>
    <row r="39" spans="1:12" x14ac:dyDescent="0.4">
      <c r="A39" s="56"/>
      <c r="B39" s="61"/>
      <c r="C39" s="62" t="s">
        <v>122</v>
      </c>
      <c r="D39" s="63">
        <v>244300</v>
      </c>
      <c r="E39" s="63">
        <v>303700</v>
      </c>
      <c r="F39" s="63">
        <v>524008</v>
      </c>
      <c r="G39" s="63">
        <v>240300</v>
      </c>
      <c r="H39" s="63">
        <v>244300</v>
      </c>
      <c r="I39" s="63">
        <v>394692</v>
      </c>
      <c r="J39" s="63">
        <v>294300</v>
      </c>
      <c r="K39" s="63">
        <v>722775</v>
      </c>
      <c r="L39" s="64">
        <v>487491</v>
      </c>
    </row>
    <row r="40" spans="1:12" x14ac:dyDescent="0.4">
      <c r="A40" s="56"/>
      <c r="B40" s="61"/>
      <c r="C40" s="62" t="s">
        <v>123</v>
      </c>
      <c r="D40" s="63">
        <v>9423003</v>
      </c>
      <c r="E40" s="63">
        <v>8765149</v>
      </c>
      <c r="F40" s="63">
        <v>8199072</v>
      </c>
      <c r="G40" s="63">
        <v>8584253</v>
      </c>
      <c r="H40" s="63">
        <v>8470127</v>
      </c>
      <c r="I40" s="63">
        <v>8685909</v>
      </c>
      <c r="J40" s="63">
        <v>6691701</v>
      </c>
      <c r="K40" s="63">
        <v>7773971</v>
      </c>
      <c r="L40" s="64">
        <v>7873328</v>
      </c>
    </row>
    <row r="41" spans="1:12" x14ac:dyDescent="0.4">
      <c r="A41" s="56"/>
      <c r="B41" s="61"/>
      <c r="C41" s="62" t="s">
        <v>124</v>
      </c>
      <c r="D41" s="63">
        <v>1368100</v>
      </c>
      <c r="E41" s="63"/>
      <c r="F41" s="63">
        <v>2821100</v>
      </c>
      <c r="G41" s="63">
        <v>2949500</v>
      </c>
      <c r="H41" s="63"/>
      <c r="I41" s="63">
        <v>1499300</v>
      </c>
      <c r="J41" s="63">
        <v>904300</v>
      </c>
      <c r="K41" s="63">
        <v>831400</v>
      </c>
      <c r="L41" s="64">
        <v>5340400</v>
      </c>
    </row>
    <row r="42" spans="1:12" x14ac:dyDescent="0.4">
      <c r="A42" s="56"/>
      <c r="B42" s="61"/>
      <c r="C42" s="62" t="s">
        <v>125</v>
      </c>
      <c r="D42" s="63">
        <v>199675</v>
      </c>
      <c r="E42" s="63"/>
      <c r="F42" s="63">
        <v>199768</v>
      </c>
      <c r="G42" s="63">
        <v>200000</v>
      </c>
      <c r="H42" s="63">
        <v>200000</v>
      </c>
      <c r="I42" s="63">
        <v>200000</v>
      </c>
      <c r="J42" s="63">
        <v>200000</v>
      </c>
      <c r="K42" s="63">
        <v>200000</v>
      </c>
      <c r="L42" s="64">
        <v>200000</v>
      </c>
    </row>
    <row r="43" spans="1:12" x14ac:dyDescent="0.4">
      <c r="A43" s="56"/>
      <c r="B43" s="57" t="s">
        <v>126</v>
      </c>
      <c r="C43" s="58"/>
      <c r="D43" s="59">
        <f>D44</f>
        <v>0</v>
      </c>
      <c r="E43" s="59">
        <f t="shared" ref="E43:L43" si="8">E44</f>
        <v>0</v>
      </c>
      <c r="F43" s="59">
        <f t="shared" si="8"/>
        <v>0</v>
      </c>
      <c r="G43" s="59">
        <f t="shared" si="8"/>
        <v>0</v>
      </c>
      <c r="H43" s="59">
        <f t="shared" si="8"/>
        <v>0</v>
      </c>
      <c r="I43" s="59">
        <f t="shared" si="8"/>
        <v>0</v>
      </c>
      <c r="J43" s="59">
        <f t="shared" si="8"/>
        <v>52500000</v>
      </c>
      <c r="K43" s="59">
        <f t="shared" si="8"/>
        <v>80000000</v>
      </c>
      <c r="L43" s="60">
        <f t="shared" si="8"/>
        <v>78150000</v>
      </c>
    </row>
    <row r="44" spans="1:12" x14ac:dyDescent="0.4">
      <c r="A44" s="56"/>
      <c r="B44" s="61"/>
      <c r="C44" s="62" t="s">
        <v>127</v>
      </c>
      <c r="D44" s="63"/>
      <c r="E44" s="63"/>
      <c r="F44" s="63"/>
      <c r="G44" s="63"/>
      <c r="H44" s="63"/>
      <c r="I44" s="63"/>
      <c r="J44" s="63">
        <v>52500000</v>
      </c>
      <c r="K44" s="63">
        <v>80000000</v>
      </c>
      <c r="L44" s="64">
        <v>78150000</v>
      </c>
    </row>
    <row r="45" spans="1:12" x14ac:dyDescent="0.4">
      <c r="A45" s="65"/>
      <c r="B45" s="66" t="s">
        <v>128</v>
      </c>
      <c r="C45" s="67"/>
      <c r="D45" s="68">
        <f>D32+D43</f>
        <v>26764087</v>
      </c>
      <c r="E45" s="68">
        <f t="shared" ref="E45:L45" si="9">E32+E43</f>
        <v>21535151</v>
      </c>
      <c r="F45" s="68">
        <f t="shared" si="9"/>
        <v>23241528</v>
      </c>
      <c r="G45" s="68">
        <f t="shared" si="9"/>
        <v>25232387</v>
      </c>
      <c r="H45" s="68">
        <f t="shared" si="9"/>
        <v>57301657</v>
      </c>
      <c r="I45" s="68">
        <f t="shared" si="9"/>
        <v>89358991</v>
      </c>
      <c r="J45" s="68">
        <f t="shared" si="9"/>
        <v>112728610</v>
      </c>
      <c r="K45" s="68">
        <f t="shared" si="9"/>
        <v>126596842</v>
      </c>
      <c r="L45" s="69">
        <f t="shared" si="9"/>
        <v>138702080</v>
      </c>
    </row>
    <row r="46" spans="1:12" x14ac:dyDescent="0.4">
      <c r="A46" s="51" t="s">
        <v>129</v>
      </c>
      <c r="B46" s="52"/>
      <c r="C46" s="53"/>
      <c r="D46" s="54"/>
      <c r="E46" s="54"/>
      <c r="F46" s="54"/>
      <c r="G46" s="54"/>
      <c r="H46" s="54"/>
      <c r="I46" s="54"/>
      <c r="J46" s="54"/>
      <c r="K46" s="54"/>
      <c r="L46" s="55"/>
    </row>
    <row r="47" spans="1:12" x14ac:dyDescent="0.4">
      <c r="A47" s="56"/>
      <c r="B47" s="57" t="s">
        <v>130</v>
      </c>
      <c r="C47" s="58"/>
      <c r="D47" s="59">
        <f>D48+D49+D51</f>
        <v>86631868</v>
      </c>
      <c r="E47" s="59">
        <f>E48+E49+E51</f>
        <v>82645645</v>
      </c>
      <c r="F47" s="59">
        <f t="shared" ref="F47:L47" si="10">F48+F49+F51</f>
        <v>87664187</v>
      </c>
      <c r="G47" s="59">
        <f t="shared" si="10"/>
        <v>91829525</v>
      </c>
      <c r="H47" s="59">
        <f t="shared" si="10"/>
        <v>59399725</v>
      </c>
      <c r="I47" s="59">
        <f t="shared" si="10"/>
        <v>16716300</v>
      </c>
      <c r="J47" s="59">
        <f t="shared" si="10"/>
        <v>-82781345</v>
      </c>
      <c r="K47" s="59">
        <f t="shared" si="10"/>
        <v>-89951954</v>
      </c>
      <c r="L47" s="60">
        <f t="shared" si="10"/>
        <v>-99471602</v>
      </c>
    </row>
    <row r="48" spans="1:12" x14ac:dyDescent="0.4">
      <c r="A48" s="56"/>
      <c r="B48" s="61"/>
      <c r="C48" s="62" t="s">
        <v>131</v>
      </c>
      <c r="D48" s="63">
        <v>99720000</v>
      </c>
      <c r="E48" s="63">
        <v>99720000</v>
      </c>
      <c r="F48" s="63">
        <v>99720000</v>
      </c>
      <c r="G48" s="63">
        <v>99720000</v>
      </c>
      <c r="H48" s="63">
        <v>99720000</v>
      </c>
      <c r="I48" s="63">
        <v>99720000</v>
      </c>
      <c r="J48" s="63">
        <v>99720000</v>
      </c>
      <c r="K48" s="63">
        <v>99720000</v>
      </c>
      <c r="L48" s="64">
        <v>99720000</v>
      </c>
    </row>
    <row r="49" spans="1:12" x14ac:dyDescent="0.4">
      <c r="A49" s="56"/>
      <c r="B49" s="61"/>
      <c r="C49" s="62" t="s">
        <v>132</v>
      </c>
      <c r="D49" s="63">
        <v>13994797</v>
      </c>
      <c r="E49" s="63">
        <v>13994797</v>
      </c>
      <c r="F49" s="63">
        <v>13994797</v>
      </c>
      <c r="G49" s="63">
        <v>13994797</v>
      </c>
      <c r="H49" s="63">
        <v>13994797</v>
      </c>
      <c r="I49" s="63">
        <v>13994797</v>
      </c>
      <c r="J49" s="63">
        <v>13994797</v>
      </c>
      <c r="K49" s="63">
        <v>13994797</v>
      </c>
      <c r="L49" s="64">
        <v>13994797</v>
      </c>
    </row>
    <row r="50" spans="1:12" x14ac:dyDescent="0.4">
      <c r="A50" s="56"/>
      <c r="B50" s="61"/>
      <c r="C50" s="62" t="s">
        <v>133</v>
      </c>
      <c r="D50" s="63">
        <v>13994797</v>
      </c>
      <c r="E50" s="63">
        <v>13994797</v>
      </c>
      <c r="F50" s="63">
        <v>13994797</v>
      </c>
      <c r="G50" s="63">
        <v>13994797</v>
      </c>
      <c r="H50" s="63">
        <v>13994797</v>
      </c>
      <c r="I50" s="63">
        <v>13994797</v>
      </c>
      <c r="J50" s="63">
        <v>13994797</v>
      </c>
      <c r="K50" s="63">
        <v>13994797</v>
      </c>
      <c r="L50" s="64">
        <v>13994797</v>
      </c>
    </row>
    <row r="51" spans="1:12" x14ac:dyDescent="0.4">
      <c r="A51" s="56"/>
      <c r="B51" s="61"/>
      <c r="C51" s="62" t="s">
        <v>134</v>
      </c>
      <c r="D51" s="63">
        <v>-27082929</v>
      </c>
      <c r="E51" s="63">
        <v>-31069152</v>
      </c>
      <c r="F51" s="63">
        <v>-26050610</v>
      </c>
      <c r="G51" s="63">
        <v>-21885272</v>
      </c>
      <c r="H51" s="63">
        <v>-54315072</v>
      </c>
      <c r="I51" s="63">
        <v>-96998497</v>
      </c>
      <c r="J51" s="63">
        <v>-196496142</v>
      </c>
      <c r="K51" s="63">
        <v>-203666751</v>
      </c>
      <c r="L51" s="64">
        <v>-213186399</v>
      </c>
    </row>
    <row r="52" spans="1:12" x14ac:dyDescent="0.4">
      <c r="A52" s="56"/>
      <c r="B52" s="61"/>
      <c r="C52" s="62" t="s">
        <v>135</v>
      </c>
      <c r="D52" s="63">
        <v>-27082929</v>
      </c>
      <c r="E52" s="63">
        <v>-31069152</v>
      </c>
      <c r="F52" s="63">
        <v>-26050610</v>
      </c>
      <c r="G52" s="63">
        <v>-21885272</v>
      </c>
      <c r="H52" s="63">
        <v>-54315072</v>
      </c>
      <c r="I52" s="63">
        <v>-96998497</v>
      </c>
      <c r="J52" s="63">
        <v>-196496142</v>
      </c>
      <c r="K52" s="63">
        <v>-203666751</v>
      </c>
      <c r="L52" s="64">
        <v>-213186399</v>
      </c>
    </row>
    <row r="53" spans="1:12" x14ac:dyDescent="0.4">
      <c r="A53" s="56"/>
      <c r="B53" s="61"/>
      <c r="C53" s="62" t="s">
        <v>136</v>
      </c>
      <c r="D53" s="63">
        <v>-27082929</v>
      </c>
      <c r="E53" s="63">
        <v>-31069152</v>
      </c>
      <c r="F53" s="63">
        <v>-26050610</v>
      </c>
      <c r="G53" s="63">
        <v>-21885272</v>
      </c>
      <c r="H53" s="63">
        <v>-54315072</v>
      </c>
      <c r="I53" s="63">
        <v>-96998497</v>
      </c>
      <c r="J53" s="63">
        <v>-196496142</v>
      </c>
      <c r="K53" s="63">
        <v>-203666751</v>
      </c>
      <c r="L53" s="64">
        <v>-213186399</v>
      </c>
    </row>
    <row r="54" spans="1:12" x14ac:dyDescent="0.4">
      <c r="A54" s="65"/>
      <c r="B54" s="66" t="s">
        <v>137</v>
      </c>
      <c r="C54" s="67"/>
      <c r="D54" s="68">
        <f>D47</f>
        <v>86631868</v>
      </c>
      <c r="E54" s="68">
        <f>E47</f>
        <v>82645645</v>
      </c>
      <c r="F54" s="68">
        <f t="shared" ref="F54:L54" si="11">F47</f>
        <v>87664187</v>
      </c>
      <c r="G54" s="68">
        <f t="shared" si="11"/>
        <v>91829525</v>
      </c>
      <c r="H54" s="68">
        <f t="shared" si="11"/>
        <v>59399725</v>
      </c>
      <c r="I54" s="68">
        <f t="shared" si="11"/>
        <v>16716300</v>
      </c>
      <c r="J54" s="68">
        <f t="shared" si="11"/>
        <v>-82781345</v>
      </c>
      <c r="K54" s="68">
        <f t="shared" si="11"/>
        <v>-89951954</v>
      </c>
      <c r="L54" s="69">
        <f t="shared" si="11"/>
        <v>-99471602</v>
      </c>
    </row>
    <row r="55" spans="1:12" x14ac:dyDescent="0.4">
      <c r="A55" s="70" t="s">
        <v>138</v>
      </c>
      <c r="B55" s="66"/>
      <c r="C55" s="67"/>
      <c r="D55" s="71">
        <f>D30</f>
        <v>113395955</v>
      </c>
      <c r="E55" s="71">
        <f t="shared" ref="E55:L55" si="12">E30</f>
        <v>104180796</v>
      </c>
      <c r="F55" s="71">
        <f t="shared" si="12"/>
        <v>110905715</v>
      </c>
      <c r="G55" s="71">
        <f t="shared" si="12"/>
        <v>117061912</v>
      </c>
      <c r="H55" s="71">
        <f t="shared" si="12"/>
        <v>116701387</v>
      </c>
      <c r="I55" s="71">
        <f t="shared" si="12"/>
        <v>106075291</v>
      </c>
      <c r="J55" s="71">
        <f t="shared" si="12"/>
        <v>29947265</v>
      </c>
      <c r="K55" s="71">
        <f t="shared" si="12"/>
        <v>36644888</v>
      </c>
      <c r="L55" s="72">
        <f t="shared" si="12"/>
        <v>39230478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様式第９号</vt:lpstr>
      <vt:lpstr>BSシミュ</vt:lpstr>
      <vt:lpstr>売上見込</vt:lpstr>
      <vt:lpstr>⇒受領資料</vt:lpstr>
      <vt:lpstr>資金関係</vt:lpstr>
      <vt:lpstr>PL</vt:lpstr>
      <vt:lpstr>BS</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ISARIBI</dc:creator>
  <cp:lastModifiedBy>森 建介</cp:lastModifiedBy>
  <cp:lastPrinted>2024-08-05T07:26:06Z</cp:lastPrinted>
  <dcterms:created xsi:type="dcterms:W3CDTF">2019-05-14T05:16:40Z</dcterms:created>
  <dcterms:modified xsi:type="dcterms:W3CDTF">2024-08-20T09:02:05Z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2022-07-07T09:09:24Z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4b03c1f4-cbe8-4ee7-867c-1e13193202ee</vt:lpwstr>
  </property>
  <property fmtid="{D5CDD505-2E9C-101B-9397-08002B2CF9AE}" pid="8" name="MSIP_Label_ea60d57e-af5b-4752-ac57-3e4f28ca11dc_ContentBits">
    <vt:lpwstr>0</vt:lpwstr>
  </property>
</Properties>
</file>